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ΤΑΚΤΙΚΟΣ_ΠΡΟΓΡΑΜΜΑΤΙΣΜΟΣ &amp; ΠΡΟΫΠΟΛΟΓΙΣΜΟΣ\ΠΡΟΫΠΟΛΟΓΙΣΜΟΣ\ΠΡΟΥΠΟΛΟΓΙΣΜΟΣ 2023\ΤΜΗΜΑΤΑ\ΔΙΑΓΩΝΙΣΜΟΙ ΤΜΗΜΑΤΩΝ\ΟΡΙΣΤΙΚΟΙ ΠΙΝΑΚΕΣ ΔΙΑΓΩΝΙΣΜΩΝ\"/>
    </mc:Choice>
  </mc:AlternateContent>
  <bookViews>
    <workbookView xWindow="0" yWindow="0" windowWidth="25200" windowHeight="11850" tabRatio="237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AL63" i="1" l="1"/>
  <c r="AL62" i="1"/>
  <c r="AM62" i="1"/>
  <c r="AL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E66" i="1"/>
  <c r="AF62" i="1" l="1"/>
  <c r="AF64" i="1" s="1"/>
  <c r="AK62" i="1"/>
  <c r="AI62" i="1"/>
  <c r="AB62" i="1"/>
  <c r="AC62" i="1"/>
  <c r="Z62" i="1"/>
  <c r="X62" i="1"/>
  <c r="V62" i="1"/>
  <c r="U62" i="1"/>
  <c r="T62" i="1"/>
  <c r="R62" i="1"/>
  <c r="Q62" i="1"/>
  <c r="P62" i="1"/>
  <c r="O62" i="1"/>
  <c r="L62" i="1"/>
  <c r="K62" i="1"/>
  <c r="J62" i="1"/>
  <c r="I62" i="1"/>
  <c r="H62" i="1"/>
  <c r="G62" i="1"/>
  <c r="F62" i="1"/>
  <c r="E62" i="1"/>
  <c r="AL25" i="1"/>
  <c r="AM25" i="1" s="1"/>
  <c r="AN25" i="1" s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20" i="1"/>
  <c r="AN21" i="1"/>
  <c r="AN22" i="1"/>
  <c r="AN24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7" i="1"/>
  <c r="AN58" i="1"/>
  <c r="AN59" i="1"/>
  <c r="AN60" i="1"/>
  <c r="AN61" i="1"/>
  <c r="AM4" i="1"/>
  <c r="AM5" i="1"/>
  <c r="AN5" i="1" s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20" i="1"/>
  <c r="AM21" i="1"/>
  <c r="AM22" i="1"/>
  <c r="AM24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N56" i="1" s="1"/>
  <c r="AM57" i="1"/>
  <c r="AM58" i="1"/>
  <c r="AM59" i="1"/>
  <c r="AM60" i="1"/>
  <c r="AM61" i="1"/>
  <c r="AM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M19" i="1" s="1"/>
  <c r="AN19" i="1" s="1"/>
  <c r="AL20" i="1"/>
  <c r="AL21" i="1"/>
  <c r="AL22" i="1"/>
  <c r="AL23" i="1"/>
  <c r="AM23" i="1" s="1"/>
  <c r="AN23" i="1" s="1"/>
  <c r="AL24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3" i="1"/>
  <c r="P64" i="1"/>
  <c r="L64" i="1"/>
  <c r="E65" i="1"/>
  <c r="AK64" i="1"/>
  <c r="K64" i="1"/>
  <c r="J64" i="1"/>
  <c r="I64" i="1"/>
  <c r="H64" i="1"/>
  <c r="G64" i="1"/>
  <c r="E64" i="1"/>
  <c r="F64" i="1"/>
  <c r="AB64" i="1"/>
  <c r="AA64" i="1"/>
  <c r="AC64" i="1"/>
  <c r="AD64" i="1"/>
  <c r="AE64" i="1"/>
  <c r="AG64" i="1"/>
  <c r="AH64" i="1"/>
  <c r="AI64" i="1"/>
  <c r="AJ64" i="1"/>
  <c r="Z64" i="1"/>
  <c r="Y64" i="1"/>
  <c r="X64" i="1"/>
  <c r="V64" i="1"/>
  <c r="U64" i="1"/>
  <c r="T64" i="1"/>
  <c r="R64" i="1"/>
  <c r="Q64" i="1"/>
  <c r="O64" i="1"/>
  <c r="AL64" i="1" l="1"/>
  <c r="AN62" i="1"/>
  <c r="AI65" i="1"/>
  <c r="AF65" i="1"/>
  <c r="Q65" i="1"/>
  <c r="P65" i="1"/>
  <c r="AN3" i="1" l="1"/>
  <c r="AN4" i="1"/>
  <c r="N64" i="1" l="1"/>
  <c r="W64" i="1"/>
  <c r="S64" i="1"/>
  <c r="M64" i="1"/>
  <c r="M65" i="1" l="1"/>
  <c r="N65" i="1"/>
  <c r="O65" i="1"/>
  <c r="S65" i="1"/>
  <c r="T65" i="1"/>
  <c r="V65" i="1"/>
  <c r="W65" i="1"/>
  <c r="X65" i="1"/>
  <c r="Y65" i="1"/>
  <c r="Z65" i="1"/>
  <c r="AA65" i="1"/>
  <c r="AB65" i="1"/>
  <c r="AC65" i="1"/>
  <c r="AD65" i="1"/>
  <c r="AE65" i="1"/>
  <c r="AH65" i="1"/>
  <c r="AJ65" i="1"/>
  <c r="AK65" i="1"/>
  <c r="AL65" i="1" l="1"/>
  <c r="F65" i="1"/>
  <c r="AG65" i="1"/>
  <c r="R65" i="1" l="1"/>
  <c r="J65" i="1"/>
  <c r="L65" i="1"/>
  <c r="H65" i="1" l="1"/>
  <c r="K65" i="1" l="1"/>
  <c r="I65" i="1"/>
  <c r="G65" i="1" l="1"/>
</calcChain>
</file>

<file path=xl/sharedStrings.xml><?xml version="1.0" encoding="utf-8"?>
<sst xmlns="http://schemas.openxmlformats.org/spreadsheetml/2006/main" count="176" uniqueCount="173">
  <si>
    <t>1.α</t>
  </si>
  <si>
    <t xml:space="preserve">Είδος </t>
  </si>
  <si>
    <t>Μηχανικών Η/Υ</t>
  </si>
  <si>
    <t>Νοσηλευτικη</t>
  </si>
  <si>
    <t>ΤΕΕΑΠΗ</t>
  </si>
  <si>
    <t>ΤΕΠΕΚΕ</t>
  </si>
  <si>
    <t>Φιλοσοφια</t>
  </si>
  <si>
    <t>Φυσικοθεραπεια</t>
  </si>
  <si>
    <t>Πολιτικών Μηχ/κών</t>
  </si>
  <si>
    <t>ΙΑΤΡΙΚΗ</t>
  </si>
  <si>
    <t>ΗΜΤΥ</t>
  </si>
  <si>
    <t>Μαθηματικό</t>
  </si>
  <si>
    <t>Τμήμα Επιστήμης Υλικών</t>
  </si>
  <si>
    <t>ΓΡΑΦΕΙΑ</t>
  </si>
  <si>
    <t>1.β</t>
  </si>
  <si>
    <t>1,60×0,80×0,75m</t>
  </si>
  <si>
    <t>1.γ.</t>
  </si>
  <si>
    <t>1,80×0,80×0,75m + (επέκταση) 1,20×0,80×0,75m</t>
  </si>
  <si>
    <t>1.δ.</t>
  </si>
  <si>
    <t>ΓΡΑΦΕΙΟ ΜΙΚΡΟ</t>
  </si>
  <si>
    <t>2.</t>
  </si>
  <si>
    <t>ΣΥΡΤΑΡΙΕΡΕΣ</t>
  </si>
  <si>
    <t>0,60×0,45×0,60m</t>
  </si>
  <si>
    <t>3.α.</t>
  </si>
  <si>
    <t>ΒΙΒΛΙΟΘΗΚΕΣ ΑΝΟΙΧΤΕΣ ΠΑΝΩ-ΚΑΤΩ</t>
  </si>
  <si>
    <t>2,00×0,80×0,35m</t>
  </si>
  <si>
    <t>3.β.</t>
  </si>
  <si>
    <t>2,00×0,45×0,35m</t>
  </si>
  <si>
    <t>3.γ.</t>
  </si>
  <si>
    <t xml:space="preserve">ΒΙΒΛΙΟΘΗΚΕΣ ΜΕ ΚΡΥΣΤΑΛΛΙΝΕΣ ΠΟΡΤΕΣ ΠΑΝΩ </t>
  </si>
  <si>
    <t>2,00×0,80×0,40m</t>
  </si>
  <si>
    <t>3.δ.</t>
  </si>
  <si>
    <t>ΒΙΒΛΙΟΘΗΚΕΣ ΑΝΟΙΧΤΕΣ ΠΑΝΩ-ΚΛΕΙΣΤΕΣ ΚΑΤΩ</t>
  </si>
  <si>
    <t>3.ζ.</t>
  </si>
  <si>
    <t>2,00×0,40×0,40m</t>
  </si>
  <si>
    <t>3.ε.</t>
  </si>
  <si>
    <t>ΒΙΒΛΙΟΘΗΚΕΣ ΚΛΕΙΣΤΕΣ ΠΑΝΩ-ΚΑΤΩ</t>
  </si>
  <si>
    <t>3.η.</t>
  </si>
  <si>
    <t>ΕΡΜΑΡΙΑ</t>
  </si>
  <si>
    <t>3.θ.</t>
  </si>
  <si>
    <t>0,80×0,80×0,40m</t>
  </si>
  <si>
    <t>3.ι.</t>
  </si>
  <si>
    <t>0,80×0,80×0,60m</t>
  </si>
  <si>
    <t>3.κ</t>
  </si>
  <si>
    <t>1,70-1,80×1,33-1,40×0,45m</t>
  </si>
  <si>
    <t>4.α</t>
  </si>
  <si>
    <t>ΤΡΑΠΕΖΙ ΣΥΝΕΔΡΙΑΣΕΩΝ</t>
  </si>
  <si>
    <t>5.</t>
  </si>
  <si>
    <t>ΞΥΛΙΝΑ ΣΚΑΜΠΟ</t>
  </si>
  <si>
    <t>7.α</t>
  </si>
  <si>
    <t>ΚΑΘΙΣΜΑΤΑ ΕΡΓΑΣΙΑΣ ΤΡΟΧΗΛΑΤΑ ΜΕ ΜΠΡΑΤΣΑ με ψηλή πλάτη</t>
  </si>
  <si>
    <t>7.γ</t>
  </si>
  <si>
    <t xml:space="preserve">ΚΑΘΙΣΜΑΤΑ ΕΡΓΑΣΙΑΣ ΤΡΟΧΗΛΑΤΑ  ΜΕ ΜΠΡΑΤΣΑ </t>
  </si>
  <si>
    <t>7.β</t>
  </si>
  <si>
    <t>8.</t>
  </si>
  <si>
    <t>9.α</t>
  </si>
  <si>
    <t>9.β</t>
  </si>
  <si>
    <t>10.</t>
  </si>
  <si>
    <t>11.</t>
  </si>
  <si>
    <t>ΚΑΡΕΚΛΕΣ ΣΥΝΕΔΡΙΑΣΕΩΝ</t>
  </si>
  <si>
    <t>ΚΑΡΕΚΛΕΣ ΠΤΥΣΣΟΜΕΝΕΣ</t>
  </si>
  <si>
    <t>ΡΑΦΙΑ ΤΟΙΧΟΥ</t>
  </si>
  <si>
    <t>ΠΑΓΚΑΚΙ ΞΥΛΙΝΟ ΧΑΜΗΛΟ</t>
  </si>
  <si>
    <t>1,40-1,60x0,38-0,4x0,38-0,4m</t>
  </si>
  <si>
    <t>ΚΑΛΟΓΕΡΟΣ ξύλινος ΡΟΥΧΩΝ</t>
  </si>
  <si>
    <t>ΚΑΝΑΠΕΣ ΔΙΘΕΣΙΟΣ</t>
  </si>
  <si>
    <t>1,65-1,80(πλάτος)×0,80-0,95(βάθος)×0,72-0,80(ύψος)m</t>
  </si>
  <si>
    <t>ΚΑΝΑΠΕΣ ΤΡΙΘΕΣΙΟΣ</t>
  </si>
  <si>
    <t>1,80-2,00(πλάτος)×0,80-0,95(βάθος)×0,72-0,80(ύψος)m</t>
  </si>
  <si>
    <t>Διοικηση Επιχ/σεων</t>
  </si>
  <si>
    <t>Τμημα Επιστημη Βιοσυστηματων</t>
  </si>
  <si>
    <t>Φυσικής</t>
  </si>
  <si>
    <t>Διοικηση Τουρισμού</t>
  </si>
  <si>
    <t>ΧΗΜΙΚΩΝ ΜΗΧ/ΚΩΝ</t>
  </si>
  <si>
    <t>ΒΙΟΛΟΓΙΑ</t>
  </si>
  <si>
    <t>ΓΕΩΛΟΓΙΑ</t>
  </si>
  <si>
    <t>ΔΙΟΙΚΗΣΗ</t>
  </si>
  <si>
    <t>Μηχανολογων &amp; Αεροναυ Μηχ/γων</t>
  </si>
  <si>
    <t>ΤΜΗΜΑ ΦΑΡΜΑΚΕΥΤΙΚΗΣ</t>
  </si>
  <si>
    <t>6α.</t>
  </si>
  <si>
    <t xml:space="preserve">132×47x75cm  (YXΠXB) </t>
  </si>
  <si>
    <t xml:space="preserve">Διοικητικης Επιστημης &amp;Τεχνολογιας </t>
  </si>
  <si>
    <t>22a.</t>
  </si>
  <si>
    <t>90χ45χ185cm(ΠΧΒΧΥ)</t>
  </si>
  <si>
    <r>
      <rPr>
        <sz val="9"/>
        <color theme="1"/>
        <rFont val="Calibri"/>
        <family val="2"/>
        <charset val="161"/>
        <scheme val="minor"/>
      </rPr>
      <t>Mεταλλικος φοριαμου</t>
    </r>
    <r>
      <rPr>
        <sz val="8"/>
        <color theme="1"/>
        <rFont val="Calibri"/>
        <family val="2"/>
        <charset val="161"/>
        <scheme val="minor"/>
      </rPr>
      <t>ς με 4 ντουλαπιαμε κλειδαρια</t>
    </r>
  </si>
  <si>
    <t>3.α1.</t>
  </si>
  <si>
    <t>2,50χ0,80χ0,35m</t>
  </si>
  <si>
    <t>ΠΑΓΚΑΚΙ ΑΝΑΜΟΝΗ ΜΕΤΑΛΛΙΚΟ 3 θεσεων</t>
  </si>
  <si>
    <t>ΟΙΚΟΝ/ΚΩΝ ΕΠΙΣΤΗΜΩΝ</t>
  </si>
  <si>
    <t>6γ-ΝΕΟ</t>
  </si>
  <si>
    <t>6β-ΝΈΟ</t>
  </si>
  <si>
    <t>23.</t>
  </si>
  <si>
    <t>WORKFT-816 ρυθμ/νο, μασαζ  επιφαν.</t>
  </si>
  <si>
    <r>
      <rPr>
        <sz val="9"/>
        <color theme="1"/>
        <rFont val="Calibri"/>
        <family val="2"/>
        <charset val="161"/>
        <scheme val="minor"/>
      </rPr>
      <t>Mεταλλικος φοριαμου</t>
    </r>
    <r>
      <rPr>
        <sz val="8"/>
        <color theme="1"/>
        <rFont val="Calibri"/>
        <family val="2"/>
        <charset val="161"/>
        <scheme val="minor"/>
      </rPr>
      <t>ς 12 ντουλαπια με κλειδαρια</t>
    </r>
  </si>
  <si>
    <t>ΥΠΟΠΟΔΙΟ WORKFT-816</t>
  </si>
  <si>
    <t>1,00×0,75×0,35m</t>
  </si>
  <si>
    <t>ΒΙΒΛΙΟΘΗΚΕΣ  ΜΕΤΑΛ.ΒΑΡΕΩΣ ΤΥΠΟΥ</t>
  </si>
  <si>
    <t>ΚΑΘΙΣΜΑΤ ΣΕΜΙΝΑΡΙΟ ΧΩΡΙΣ ΜΠΡΑΤΣΑ</t>
  </si>
  <si>
    <t>ΚΑΘΙΣΜΑΤ ΕΠΙΣΚΕΠΤ ΧΩΡΙΣ ΜΠΡΑΤΣΑ</t>
  </si>
  <si>
    <t>ΚΑΘΙΣΜΑΤ ΓΡΑΦΕΙΟΥ ΧΩΡΙΣ ΜΠΡΑΤΣΑ</t>
  </si>
  <si>
    <t>ΚΑΘΙΣΜΑΤ ΕΡΓΑΣΙΑΣ ΤΡΟΧΗΛΑΤ ΔΙΕΥΘΥΝΤΙΚΑ με ψηλή πλάτη βαρέως τύπου</t>
  </si>
  <si>
    <t>ΚΑΘΙΣΜΑΤ ΕΠΙΣΚΕΠΤΗ ΜΕ ΜΠΡΑΤΣΑ</t>
  </si>
  <si>
    <t>ΚΑΘΙΣΜΑΤ ΕΡΓΑΣΙΑΣ ΤΡΟΧΗΛΑΤΑ ΧΩΡΙΣ ΜΠΡΑΤΣΑ με ψηλή πλάτη</t>
  </si>
  <si>
    <t>ΑΡΧΕΙΟΘΗΚΗ ΜΕΤΑΛΛΙΚΗ εμπροσθ. ανοιγματο 4 συρταριων</t>
  </si>
  <si>
    <t>60-65χ45χ92,5-135cm(ΠΧΒΧΥ)</t>
  </si>
  <si>
    <t xml:space="preserve"> ΒΑΣΗ ΜΟΝΙΤΟΡ παρουσιασης ,τροχηλατη</t>
  </si>
  <si>
    <t>24.</t>
  </si>
  <si>
    <t>ΑΡΧΙΤΕΚΤΟΝΩΝ ΜΗΧ/ΚΩΝ</t>
  </si>
  <si>
    <t>*13</t>
  </si>
  <si>
    <t>Διδασκαλειο   Ξενων Γλωσσων</t>
  </si>
  <si>
    <t>25.</t>
  </si>
  <si>
    <t>ΒΑΣΗ ΓΡΑΦΕΙΟΥ ΓΙΑ 2 ΟΘΟΝΕΣ ΕΩς 32'' ΜΕ ΒΡΑΧΙΟΝΑ</t>
  </si>
  <si>
    <t xml:space="preserve">ΧΗΜΕΙΑΣ </t>
  </si>
  <si>
    <t>Επιφαν Καθ/τος 50Χ50μ2 &amp;Aντοχη εως 130Kgr</t>
  </si>
  <si>
    <t>Τμημα Ιστοριας &amp;Αρχαιολογ</t>
  </si>
  <si>
    <t>Μεταλλικη Συρταριερα Γραφειου (κλειδαρια και 4 συρταρια)</t>
  </si>
  <si>
    <t>Γκρι ή καφε χρωμα με διαστασεις 46Χ62Χ133cm</t>
  </si>
  <si>
    <t xml:space="preserve"> ΚΑΘΙΣΜΑ ΣΕΜΙΝΑΡΙΟΥ  ΧΩΡΙΣ ΜΠΡΑΤΣΑ ΚΑΙ ΜΕ ΑΝΑΛΟΓΙΟ</t>
  </si>
  <si>
    <t>A/A</t>
  </si>
  <si>
    <t>ΑΝΥΦΑΝΤΗ</t>
  </si>
  <si>
    <t>ΚΑΤΑΝΟΜΗ ΤΜΗΜΑΤΩΝ</t>
  </si>
  <si>
    <t>ΥΠΟΛΟΓΙΣΜΟΙ ΑΠΌ ΠΙΝΑΚΑ ΧΩΡΙΣ ΦΠΑ</t>
  </si>
  <si>
    <t>ΤΕΛΙΚΟ ΜΕ ΦΠΑ</t>
  </si>
  <si>
    <t>ΔΙΑΦΟΡΑ</t>
  </si>
  <si>
    <t>Φιλολογια</t>
  </si>
  <si>
    <t>1,80×0,80×0,75m  μετώπη</t>
  </si>
  <si>
    <t>ύψους 0,65m &amp; διάμετρο έδρας 0,30m</t>
  </si>
  <si>
    <t>Κόστος σε € ,μη συμ.ΦΠΑ</t>
  </si>
  <si>
    <t>ΠΟΣΟΤΗΤΑ</t>
  </si>
  <si>
    <t>Σύνολο σε €</t>
  </si>
  <si>
    <t>Σύνολο με ΦΠΑ 24% σε €</t>
  </si>
  <si>
    <t>ΕΡΓΟΝΟΜΙΚΗ Καρεκλα Γραφειου</t>
  </si>
  <si>
    <t>ErgoAction Πλατη με διχτυ&amp;προσκεφαλο,μηχ/σμος ανακλισηςSynchro</t>
  </si>
  <si>
    <t>ΖΩΟΛΟΓΙΚΟ ΜΟΥΣΕΙΟ</t>
  </si>
  <si>
    <t>ΤΡΟΧΗΛΑΤΟ ΣΚΑΜΠΟ ME ΠΛΑΤΗ δερματινη</t>
  </si>
  <si>
    <t>Τροχηλατο σκαμπο  μηχανισμο ρυθμιζομενου υψους και περιστρεφομενο καθισμα</t>
  </si>
  <si>
    <t>ΡΑΦΙΕΡΑ τυπου Dexion γαλβανιζε</t>
  </si>
  <si>
    <t>Μ75ΧΒ30 ΧΥ145,50ΕΚ με 4βιδωτα μεταλλικ ραφια</t>
  </si>
  <si>
    <t>1,20×0,80×0,40m  2 Ραφια</t>
  </si>
  <si>
    <t>1,00-1,30×0,70×0,75m</t>
  </si>
  <si>
    <t>ΓΡΑΦΕΙΟ ΜΕ ΕΠΕΚΤΑΣΗ και ΣΤΡΟΓΓΥΛΗ/τετραγωνη ΓΩΝΙΑ</t>
  </si>
  <si>
    <t>1,70*0,70*0,75μ με τετγραγωνη ενωση 0,70*0,7*0,75μ και επεκταση 1,00*0,70*0,75μ</t>
  </si>
  <si>
    <t>0,95*0,70*0,75μτεταργωνη ενωση 0,70*0,70*0,75μ και επεκατση 1,30*0,70*0,75</t>
  </si>
  <si>
    <t>22β.</t>
  </si>
  <si>
    <t>22γ.</t>
  </si>
  <si>
    <t>ΦΟΡΙΑΜΟΣ αρχειοθετησης Φακελων συρταρωτο από ΞΥΛΟ</t>
  </si>
  <si>
    <t>ΜΗΧΑΝΟΥΡΓΕΙΟ</t>
  </si>
  <si>
    <t>για οθονη εως 65ιν και 50 κιλων, με βαση για λαπτοπ Vesa mount400X400</t>
  </si>
  <si>
    <t>19α</t>
  </si>
  <si>
    <t>19β</t>
  </si>
  <si>
    <t>ΚΕΑ διθεσιος καναπες κρεβατι μπεζ183*90εκ.</t>
  </si>
  <si>
    <t>ΚΑΘΙΣΜΑΤΑ ΕΡΓΑΣΙΑΣ ΤΡΟΧΗΛΑΤΑ ΔΙΕΥΘΥΝΤΙΚΗ με ρυθμιζομενα μπραστα SANDY black</t>
  </si>
  <si>
    <t xml:space="preserve">περιστρεφομενη με μπρατσα ταπετσαρια μαυρου χρωματος  ,ενιαια πλατη-καθισμα και κλιση relax ,ύψους έδρας 42-50cm </t>
  </si>
  <si>
    <t>ΛΟΓΟΘΕΡΑΠΕΙΑΣ</t>
  </si>
  <si>
    <t>ΚΑΝΑΠΕΣ ΤΡΙΘΕΣΙΟΣ δερματινη</t>
  </si>
  <si>
    <t>με δερματινη</t>
  </si>
  <si>
    <t>Επιστημ&amp;Τεχνολο γιας Τροφιμων</t>
  </si>
  <si>
    <t>Παγκακι μεταλλικο, Τραπεζι τετραγωνο&amp;spinner, Καρεκλακι με καμπυλωτη πλατη, καρεκλακι με μπρατσα</t>
  </si>
  <si>
    <t>ΚΑΝΑΠΕΣ ΔΙΘΕΣΙΟΣ-κρεβατι</t>
  </si>
  <si>
    <t>ΑΕΙΦΟΡΙΚΗ γεωργιας</t>
  </si>
  <si>
    <t>ΓΡΑΦΕΙΟ ΜΕ  τετράγωνη ένωση &amp; μεταλλικο ποδι</t>
  </si>
  <si>
    <t>ΓΡΑΦΕΙΟ ΜΕ  τετράγωνη ένωση&amp;μεταλλικο ποδι</t>
  </si>
  <si>
    <t>1.στ.1 νεο</t>
  </si>
  <si>
    <t>1.στ.2 νέο</t>
  </si>
  <si>
    <t>4β.</t>
  </si>
  <si>
    <t>4γ.</t>
  </si>
  <si>
    <t>στρογγυλο Φ1,05-1,20μX0,75-0,77μ</t>
  </si>
  <si>
    <t>τετράγων μικρό 1,05X1,05X0,75</t>
  </si>
  <si>
    <t xml:space="preserve">Παραλ/γρ ή Οβαλ2,50-3,00×1,10×0,75m </t>
  </si>
  <si>
    <t xml:space="preserve">  Μ1,60ΧΥ0,75ΧΠ1,10μ</t>
  </si>
  <si>
    <t>ΣΕΤ 100*27*40εκ./80*80*56εκ./120*130*73-79εκ./33*33*58,5εκ/37*38*58εκ</t>
  </si>
  <si>
    <t>4δ.νεο</t>
  </si>
  <si>
    <t>φυσικο ξυλο 46*62*133εκ.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</si>
</sst>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10"/>
      <name val="Times New Roman"/>
      <family val="1"/>
      <charset val="161"/>
    </font>
    <font>
      <sz val="8"/>
      <color theme="1"/>
      <name val="Times New Roman"/>
      <family val="1"/>
      <charset val="161"/>
    </font>
    <font>
      <sz val="8"/>
      <name val="Times New Roman"/>
      <family val="1"/>
      <charset val="161"/>
    </font>
    <font>
      <sz val="10"/>
      <color rgb="FFFF0000"/>
      <name val="Times New Roman"/>
      <family val="1"/>
      <charset val="161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8"/>
      <color theme="1"/>
      <name val="Times New Roman"/>
      <family val="1"/>
      <charset val="161"/>
    </font>
    <font>
      <sz val="11"/>
      <color rgb="FF9C0006"/>
      <name val="Calibri"/>
      <family val="2"/>
      <charset val="161"/>
      <scheme val="minor"/>
    </font>
    <font>
      <sz val="9"/>
      <color theme="1"/>
      <name val="Times New Roman"/>
      <family val="1"/>
      <charset val="161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006100"/>
      <name val="Calibri"/>
      <family val="2"/>
      <charset val="161"/>
      <scheme val="minor"/>
    </font>
    <font>
      <b/>
      <sz val="11"/>
      <color rgb="FF006100"/>
      <name val="Calibri"/>
      <family val="2"/>
      <charset val="161"/>
      <scheme val="minor"/>
    </font>
    <font>
      <b/>
      <sz val="10"/>
      <color rgb="FF9C6500"/>
      <name val="Calibri"/>
      <family val="2"/>
      <charset val="161"/>
      <scheme val="minor"/>
    </font>
    <font>
      <sz val="10"/>
      <color rgb="FF0061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rgb="FF9C6500"/>
      <name val="Calibri"/>
      <family val="2"/>
      <charset val="161"/>
      <scheme val="minor"/>
    </font>
    <font>
      <sz val="9"/>
      <color rgb="FF0061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19" fillId="7" borderId="0" applyNumberFormat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4" borderId="1" xfId="1" applyBorder="1" applyAlignment="1">
      <alignment horizontal="center" vertical="center" wrapText="1"/>
    </xf>
    <xf numFmtId="0" fontId="8" fillId="5" borderId="1" xfId="2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5" borderId="5" xfId="2" applyBorder="1" applyAlignment="1">
      <alignment wrapText="1"/>
    </xf>
    <xf numFmtId="0" fontId="7" fillId="4" borderId="6" xfId="1" applyBorder="1" applyAlignment="1">
      <alignment wrapText="1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4" borderId="6" xfId="1" applyBorder="1" applyAlignment="1">
      <alignment vertical="center" wrapText="1"/>
    </xf>
    <xf numFmtId="0" fontId="10" fillId="6" borderId="0" xfId="3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7" fillId="4" borderId="0" xfId="1" applyAlignment="1">
      <alignment vertical="center" wrapText="1"/>
    </xf>
    <xf numFmtId="0" fontId="7" fillId="4" borderId="6" xfId="1" applyBorder="1" applyAlignment="1">
      <alignment horizontal="left" vertical="center" wrapText="1"/>
    </xf>
    <xf numFmtId="0" fontId="14" fillId="4" borderId="1" xfId="1" applyFont="1" applyBorder="1" applyAlignment="1">
      <alignment horizontal="center" vertical="center" wrapText="1"/>
    </xf>
    <xf numFmtId="0" fontId="15" fillId="4" borderId="6" xfId="1" applyFont="1" applyBorder="1" applyAlignment="1">
      <alignment vertical="center"/>
    </xf>
    <xf numFmtId="0" fontId="16" fillId="5" borderId="1" xfId="2" applyFont="1" applyBorder="1" applyAlignment="1">
      <alignment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5" borderId="0" xfId="2" applyBorder="1" applyAlignment="1">
      <alignment vertical="center" wrapText="1"/>
    </xf>
    <xf numFmtId="0" fontId="7" fillId="4" borderId="1" xfId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0" fillId="0" borderId="0" xfId="0" applyNumberFormat="1"/>
    <xf numFmtId="1" fontId="7" fillId="4" borderId="1" xfId="1" applyNumberFormat="1" applyBorder="1" applyAlignment="1">
      <alignment horizontal="center" vertical="center"/>
    </xf>
    <xf numFmtId="4" fontId="0" fillId="0" borderId="1" xfId="0" applyNumberFormat="1" applyBorder="1"/>
    <xf numFmtId="4" fontId="8" fillId="5" borderId="1" xfId="2" applyNumberFormat="1" applyBorder="1"/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5" borderId="6" xfId="2" applyBorder="1" applyAlignment="1">
      <alignment vertical="top" wrapText="1"/>
    </xf>
    <xf numFmtId="0" fontId="7" fillId="4" borderId="1" xfId="1" applyBorder="1" applyAlignment="1">
      <alignment horizontal="center" vertical="top" wrapText="1"/>
    </xf>
    <xf numFmtId="0" fontId="20" fillId="5" borderId="1" xfId="2" applyFont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21" fillId="4" borderId="1" xfId="1" applyFont="1" applyBorder="1" applyAlignment="1">
      <alignment horizontal="center" vertical="center" wrapText="1"/>
    </xf>
    <xf numFmtId="0" fontId="19" fillId="7" borderId="9" xfId="4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0" fillId="9" borderId="0" xfId="0" applyNumberFormat="1" applyFill="1"/>
    <xf numFmtId="4" fontId="0" fillId="9" borderId="0" xfId="0" applyNumberFormat="1" applyFill="1"/>
    <xf numFmtId="0" fontId="0" fillId="10" borderId="0" xfId="0" applyFill="1"/>
    <xf numFmtId="0" fontId="0" fillId="10" borderId="5" xfId="0" applyFill="1" applyBorder="1" applyAlignment="1">
      <alignment horizontal="right"/>
    </xf>
    <xf numFmtId="4" fontId="0" fillId="10" borderId="1" xfId="0" applyNumberFormat="1" applyFill="1" applyBorder="1"/>
    <xf numFmtId="4" fontId="7" fillId="10" borderId="1" xfId="1" applyNumberFormat="1" applyFill="1" applyBorder="1" applyAlignment="1">
      <alignment horizontal="center" vertical="center"/>
    </xf>
    <xf numFmtId="4" fontId="0" fillId="0" borderId="7" xfId="0" applyNumberFormat="1" applyFill="1" applyBorder="1"/>
    <xf numFmtId="2" fontId="23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0" fillId="2" borderId="7" xfId="0" applyFill="1" applyBorder="1" applyAlignment="1">
      <alignment horizontal="left"/>
    </xf>
    <xf numFmtId="0" fontId="13" fillId="0" borderId="7" xfId="0" applyFont="1" applyBorder="1" applyAlignment="1">
      <alignment vertical="top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11" borderId="7" xfId="0" applyFill="1" applyBorder="1" applyAlignment="1">
      <alignment horizontal="left"/>
    </xf>
    <xf numFmtId="0" fontId="13" fillId="0" borderId="7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0" fillId="3" borderId="3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shrinkToFit="1"/>
    </xf>
    <xf numFmtId="49" fontId="0" fillId="12" borderId="1" xfId="0" applyNumberForma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 wrapText="1"/>
    </xf>
    <xf numFmtId="49" fontId="22" fillId="12" borderId="1" xfId="0" applyNumberFormat="1" applyFont="1" applyFill="1" applyBorder="1" applyAlignment="1">
      <alignment horizontal="center" vertical="center"/>
    </xf>
    <xf numFmtId="49" fontId="22" fillId="12" borderId="1" xfId="0" applyNumberFormat="1" applyFon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0" fillId="1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24" fillId="0" borderId="1" xfId="0" applyNumberFormat="1" applyFont="1" applyBorder="1"/>
    <xf numFmtId="4" fontId="22" fillId="10" borderId="1" xfId="2" applyNumberFormat="1" applyFont="1" applyFill="1" applyBorder="1" applyAlignment="1">
      <alignment horizontal="center" vertical="center"/>
    </xf>
  </cellXfs>
  <cellStyles count="5">
    <cellStyle name="Έμφαση2" xfId="4" builtinId="33"/>
    <cellStyle name="Κακό" xfId="3" builtinId="27"/>
    <cellStyle name="Καλό" xfId="1" builtinId="26"/>
    <cellStyle name="Κανονικό" xfId="0" builtinId="0"/>
    <cellStyle name="Ουδέτερο" xfId="2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47</xdr:row>
      <xdr:rowOff>0</xdr:rowOff>
    </xdr:from>
    <xdr:to>
      <xdr:col>26</xdr:col>
      <xdr:colOff>0</xdr:colOff>
      <xdr:row>52</xdr:row>
      <xdr:rowOff>0</xdr:rowOff>
    </xdr:to>
    <xdr:cxnSp macro="">
      <xdr:nvCxnSpPr>
        <xdr:cNvPr id="39" name="Ευθεία γραμμή σύνδεσης 38"/>
        <xdr:cNvCxnSpPr/>
      </xdr:nvCxnSpPr>
      <xdr:spPr>
        <a:xfrm>
          <a:off x="16192500" y="34388961"/>
          <a:ext cx="0" cy="29317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36</xdr:col>
      <xdr:colOff>494805</xdr:colOff>
      <xdr:row>50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3367175" y="33263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/>
        </a:p>
      </xdr:txBody>
    </xdr:sp>
    <xdr:clientData/>
  </xdr:oneCellAnchor>
  <xdr:twoCellAnchor>
    <xdr:from>
      <xdr:col>13</xdr:col>
      <xdr:colOff>0</xdr:colOff>
      <xdr:row>48</xdr:row>
      <xdr:rowOff>0</xdr:rowOff>
    </xdr:from>
    <xdr:to>
      <xdr:col>13</xdr:col>
      <xdr:colOff>0</xdr:colOff>
      <xdr:row>50</xdr:row>
      <xdr:rowOff>12370</xdr:rowOff>
    </xdr:to>
    <xdr:cxnSp macro="">
      <xdr:nvCxnSpPr>
        <xdr:cNvPr id="20" name="Ευθεία γραμμή σύνδεσης 19"/>
        <xdr:cNvCxnSpPr/>
      </xdr:nvCxnSpPr>
      <xdr:spPr>
        <a:xfrm>
          <a:off x="8114805" y="32669513"/>
          <a:ext cx="0" cy="1125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1286494</xdr:rowOff>
    </xdr:from>
    <xdr:to>
      <xdr:col>30</xdr:col>
      <xdr:colOff>0</xdr:colOff>
      <xdr:row>49</xdr:row>
      <xdr:rowOff>0</xdr:rowOff>
    </xdr:to>
    <xdr:cxnSp macro="">
      <xdr:nvCxnSpPr>
        <xdr:cNvPr id="24" name="Ευθεία γραμμή σύνδεσης 23"/>
        <xdr:cNvCxnSpPr/>
      </xdr:nvCxnSpPr>
      <xdr:spPr>
        <a:xfrm>
          <a:off x="18839708" y="32657143"/>
          <a:ext cx="0" cy="8411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tabSelected="1" zoomScale="75" zoomScaleNormal="75" workbookViewId="0">
      <pane xSplit="4" ySplit="2" topLeftCell="K54" activePane="bottomRight" state="frozen"/>
      <selection pane="topRight" activeCell="E1" sqref="E1"/>
      <selection pane="bottomLeft" activeCell="A3" sqref="A3"/>
      <selection pane="bottomRight" activeCell="V71" sqref="V71"/>
    </sheetView>
  </sheetViews>
  <sheetFormatPr defaultRowHeight="15" x14ac:dyDescent="0.25"/>
  <cols>
    <col min="1" max="1" width="7.28515625" customWidth="1"/>
    <col min="2" max="3" width="10" customWidth="1"/>
    <col min="4" max="4" width="10.7109375" customWidth="1"/>
    <col min="5" max="5" width="10.85546875" customWidth="1"/>
    <col min="6" max="6" width="11.5703125" customWidth="1"/>
    <col min="7" max="7" width="10" customWidth="1"/>
    <col min="10" max="10" width="9.28515625" bestFit="1" customWidth="1"/>
    <col min="11" max="11" width="9.42578125" customWidth="1"/>
    <col min="12" max="12" width="11" customWidth="1"/>
    <col min="13" max="13" width="10.28515625" customWidth="1"/>
    <col min="14" max="14" width="10.140625" customWidth="1"/>
    <col min="15" max="15" width="9.7109375" customWidth="1"/>
    <col min="16" max="16" width="10.5703125" customWidth="1"/>
    <col min="17" max="17" width="10.140625" customWidth="1"/>
    <col min="18" max="18" width="10.42578125" customWidth="1"/>
    <col min="19" max="19" width="11.42578125" customWidth="1"/>
    <col min="20" max="20" width="10.5703125" customWidth="1"/>
    <col min="21" max="21" width="9.5703125" customWidth="1"/>
    <col min="22" max="22" width="10.5703125" customWidth="1"/>
    <col min="23" max="23" width="11" customWidth="1"/>
    <col min="25" max="25" width="10.85546875" customWidth="1"/>
    <col min="28" max="28" width="10.42578125" customWidth="1"/>
    <col min="29" max="29" width="9.85546875" customWidth="1"/>
    <col min="30" max="30" width="9.7109375" customWidth="1"/>
    <col min="31" max="31" width="9.28515625" customWidth="1"/>
    <col min="32" max="32" width="9.5703125" customWidth="1"/>
    <col min="33" max="33" width="10.7109375" customWidth="1"/>
    <col min="34" max="34" width="9.7109375" customWidth="1"/>
    <col min="35" max="35" width="11.7109375" style="27" customWidth="1"/>
    <col min="36" max="36" width="9.42578125" customWidth="1"/>
    <col min="37" max="37" width="12" customWidth="1"/>
    <col min="38" max="38" width="11.7109375" customWidth="1"/>
    <col min="39" max="39" width="14.28515625" customWidth="1"/>
    <col min="40" max="40" width="13.5703125" customWidth="1"/>
  </cols>
  <sheetData>
    <row r="1" spans="1:40" ht="15.75" thickBot="1" x14ac:dyDescent="0.3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 s="27">
        <v>31</v>
      </c>
      <c r="AJ1">
        <v>32</v>
      </c>
      <c r="AK1">
        <v>33</v>
      </c>
    </row>
    <row r="2" spans="1:40" ht="76.5" thickTop="1" thickBot="1" x14ac:dyDescent="0.3">
      <c r="A2" s="1" t="s">
        <v>118</v>
      </c>
      <c r="B2" s="122" t="s">
        <v>1</v>
      </c>
      <c r="C2" s="122"/>
      <c r="D2" s="2" t="s">
        <v>127</v>
      </c>
      <c r="E2" s="23" t="s">
        <v>2</v>
      </c>
      <c r="F2" s="9" t="s">
        <v>153</v>
      </c>
      <c r="G2" s="68" t="s">
        <v>133</v>
      </c>
      <c r="H2" s="9" t="s">
        <v>3</v>
      </c>
      <c r="I2" s="8" t="s">
        <v>4</v>
      </c>
      <c r="J2" s="9" t="s">
        <v>5</v>
      </c>
      <c r="K2" s="23" t="s">
        <v>124</v>
      </c>
      <c r="L2" s="9" t="s">
        <v>6</v>
      </c>
      <c r="M2" s="8" t="s">
        <v>7</v>
      </c>
      <c r="N2" s="9" t="s">
        <v>73</v>
      </c>
      <c r="O2" s="8" t="s">
        <v>71</v>
      </c>
      <c r="P2" s="9" t="s">
        <v>8</v>
      </c>
      <c r="Q2" s="23" t="s">
        <v>159</v>
      </c>
      <c r="R2" s="9" t="s">
        <v>77</v>
      </c>
      <c r="S2" s="28" t="s">
        <v>109</v>
      </c>
      <c r="T2" s="66" t="s">
        <v>9</v>
      </c>
      <c r="U2" s="8" t="s">
        <v>146</v>
      </c>
      <c r="V2" s="9" t="s">
        <v>10</v>
      </c>
      <c r="W2" s="28" t="s">
        <v>107</v>
      </c>
      <c r="X2" s="9" t="s">
        <v>11</v>
      </c>
      <c r="Y2" s="8" t="s">
        <v>72</v>
      </c>
      <c r="Z2" s="21" t="s">
        <v>112</v>
      </c>
      <c r="AA2" s="25" t="s">
        <v>74</v>
      </c>
      <c r="AB2" s="24" t="s">
        <v>75</v>
      </c>
      <c r="AC2" s="65" t="s">
        <v>156</v>
      </c>
      <c r="AD2" s="9" t="s">
        <v>12</v>
      </c>
      <c r="AE2" s="18" t="s">
        <v>76</v>
      </c>
      <c r="AF2" s="22" t="s">
        <v>69</v>
      </c>
      <c r="AG2" s="13" t="s">
        <v>81</v>
      </c>
      <c r="AH2" s="14" t="s">
        <v>70</v>
      </c>
      <c r="AI2" s="64" t="s">
        <v>114</v>
      </c>
      <c r="AJ2" s="17" t="s">
        <v>78</v>
      </c>
      <c r="AK2" s="49" t="s">
        <v>88</v>
      </c>
      <c r="AL2" s="50" t="s">
        <v>128</v>
      </c>
      <c r="AM2" s="67" t="s">
        <v>129</v>
      </c>
      <c r="AN2" s="69" t="s">
        <v>130</v>
      </c>
    </row>
    <row r="3" spans="1:40" ht="39" thickTop="1" x14ac:dyDescent="0.25">
      <c r="A3" s="32" t="s">
        <v>0</v>
      </c>
      <c r="B3" s="123" t="s">
        <v>13</v>
      </c>
      <c r="C3" s="33" t="s">
        <v>125</v>
      </c>
      <c r="D3" s="37">
        <v>276</v>
      </c>
      <c r="E3" s="100"/>
      <c r="F3" s="100"/>
      <c r="G3" s="100"/>
      <c r="H3" s="100"/>
      <c r="I3" s="101"/>
      <c r="J3" s="102"/>
      <c r="K3" s="102"/>
      <c r="L3" s="102"/>
      <c r="M3" s="102"/>
      <c r="N3" s="102"/>
      <c r="O3" s="114">
        <v>1</v>
      </c>
      <c r="P3" s="102"/>
      <c r="Q3" s="102"/>
      <c r="R3" s="102"/>
      <c r="S3" s="102"/>
      <c r="T3" s="102"/>
      <c r="U3" s="114">
        <v>1</v>
      </c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03"/>
      <c r="AG3" s="103"/>
      <c r="AH3" s="103"/>
      <c r="AI3" s="104"/>
      <c r="AJ3" s="103"/>
      <c r="AK3" s="103"/>
      <c r="AL3" s="53">
        <f>SUM(E3:AK3)</f>
        <v>2</v>
      </c>
      <c r="AM3" s="58">
        <f>AL3*D3</f>
        <v>552</v>
      </c>
      <c r="AN3" s="52">
        <f>AM3*1.24</f>
        <v>684.48</v>
      </c>
    </row>
    <row r="4" spans="1:40" ht="25.5" x14ac:dyDescent="0.25">
      <c r="A4" s="10" t="s">
        <v>14</v>
      </c>
      <c r="B4" s="124"/>
      <c r="C4" s="35" t="s">
        <v>15</v>
      </c>
      <c r="D4" s="30">
        <v>195.5</v>
      </c>
      <c r="E4" s="100"/>
      <c r="F4" s="100"/>
      <c r="G4" s="100"/>
      <c r="H4" s="100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14">
        <v>6</v>
      </c>
      <c r="U4" s="114">
        <v>1</v>
      </c>
      <c r="V4" s="102"/>
      <c r="W4" s="102"/>
      <c r="X4" s="102"/>
      <c r="Y4" s="102"/>
      <c r="Z4" s="102"/>
      <c r="AA4" s="102"/>
      <c r="AB4" s="102"/>
      <c r="AC4" s="102"/>
      <c r="AD4" s="102"/>
      <c r="AE4" s="103"/>
      <c r="AF4" s="103"/>
      <c r="AG4" s="103"/>
      <c r="AH4" s="103"/>
      <c r="AI4" s="104"/>
      <c r="AJ4" s="103"/>
      <c r="AK4" s="103"/>
      <c r="AL4" s="53">
        <f t="shared" ref="AL4:AL61" si="0">SUM(E4:AK4)</f>
        <v>7</v>
      </c>
      <c r="AM4" s="58">
        <f t="shared" ref="AM4:AM61" si="1">AL4*D4</f>
        <v>1368.5</v>
      </c>
      <c r="AN4" s="52">
        <f t="shared" ref="AN4:AN61" si="2">AM4*1.24</f>
        <v>1696.94</v>
      </c>
    </row>
    <row r="5" spans="1:40" ht="103.5" customHeight="1" x14ac:dyDescent="0.25">
      <c r="A5" s="32" t="s">
        <v>16</v>
      </c>
      <c r="B5" s="36" t="s">
        <v>140</v>
      </c>
      <c r="C5" s="33" t="s">
        <v>17</v>
      </c>
      <c r="D5" s="37">
        <v>345</v>
      </c>
      <c r="E5" s="100"/>
      <c r="F5" s="100"/>
      <c r="G5" s="100"/>
      <c r="H5" s="100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14">
        <v>1</v>
      </c>
      <c r="W5" s="102"/>
      <c r="X5" s="102"/>
      <c r="Y5" s="102"/>
      <c r="Z5" s="102"/>
      <c r="AA5" s="102"/>
      <c r="AB5" s="102"/>
      <c r="AC5" s="102"/>
      <c r="AD5" s="102"/>
      <c r="AE5" s="103"/>
      <c r="AF5" s="103"/>
      <c r="AG5" s="103"/>
      <c r="AH5" s="103"/>
      <c r="AI5" s="104"/>
      <c r="AJ5" s="103"/>
      <c r="AK5" s="114">
        <v>3</v>
      </c>
      <c r="AL5" s="53">
        <f t="shared" si="0"/>
        <v>4</v>
      </c>
      <c r="AM5" s="58">
        <f t="shared" si="1"/>
        <v>1380</v>
      </c>
      <c r="AN5" s="52">
        <f t="shared" si="2"/>
        <v>1711.2</v>
      </c>
    </row>
    <row r="6" spans="1:40" ht="38.25" x14ac:dyDescent="0.25">
      <c r="A6" s="11" t="s">
        <v>18</v>
      </c>
      <c r="B6" s="12" t="s">
        <v>19</v>
      </c>
      <c r="C6" s="12" t="s">
        <v>139</v>
      </c>
      <c r="D6" s="31">
        <v>115</v>
      </c>
      <c r="E6" s="115">
        <v>2</v>
      </c>
      <c r="F6" s="100"/>
      <c r="G6" s="100"/>
      <c r="H6" s="115">
        <v>20</v>
      </c>
      <c r="I6" s="101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14">
        <v>2</v>
      </c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114">
        <v>1</v>
      </c>
      <c r="AG6" s="103"/>
      <c r="AH6" s="103"/>
      <c r="AI6" s="104"/>
      <c r="AJ6" s="103"/>
      <c r="AK6" s="103"/>
      <c r="AL6" s="53">
        <f t="shared" si="0"/>
        <v>25</v>
      </c>
      <c r="AM6" s="58">
        <f t="shared" si="1"/>
        <v>2875</v>
      </c>
      <c r="AN6" s="52">
        <f t="shared" si="2"/>
        <v>3565</v>
      </c>
    </row>
    <row r="7" spans="1:40" ht="97.5" customHeight="1" x14ac:dyDescent="0.25">
      <c r="A7" s="32" t="s">
        <v>162</v>
      </c>
      <c r="B7" s="33" t="s">
        <v>160</v>
      </c>
      <c r="C7" s="72" t="s">
        <v>141</v>
      </c>
      <c r="D7" s="82">
        <v>395</v>
      </c>
      <c r="E7" s="103"/>
      <c r="F7" s="103"/>
      <c r="G7" s="103"/>
      <c r="H7" s="103"/>
      <c r="I7" s="116">
        <v>1</v>
      </c>
      <c r="J7" s="103"/>
      <c r="K7" s="103"/>
      <c r="L7" s="103"/>
      <c r="M7" s="103"/>
      <c r="N7" s="103"/>
      <c r="O7" s="103"/>
      <c r="P7" s="103"/>
      <c r="Q7" s="103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03"/>
      <c r="AG7" s="103"/>
      <c r="AH7" s="103"/>
      <c r="AI7" s="104"/>
      <c r="AJ7" s="103"/>
      <c r="AK7" s="103"/>
      <c r="AL7" s="53">
        <f t="shared" si="0"/>
        <v>1</v>
      </c>
      <c r="AM7" s="58">
        <f t="shared" si="1"/>
        <v>395</v>
      </c>
      <c r="AN7" s="52">
        <f t="shared" si="2"/>
        <v>489.8</v>
      </c>
    </row>
    <row r="8" spans="1:40" ht="78.75" customHeight="1" x14ac:dyDescent="0.25">
      <c r="A8" s="32" t="s">
        <v>163</v>
      </c>
      <c r="B8" s="63" t="s">
        <v>161</v>
      </c>
      <c r="C8" s="72" t="s">
        <v>142</v>
      </c>
      <c r="D8" s="82">
        <v>330</v>
      </c>
      <c r="E8" s="100"/>
      <c r="F8" s="100"/>
      <c r="G8" s="100"/>
      <c r="H8" s="100"/>
      <c r="I8" s="117">
        <v>1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F8" s="103"/>
      <c r="AG8" s="103"/>
      <c r="AH8" s="103"/>
      <c r="AI8" s="104"/>
      <c r="AJ8" s="103"/>
      <c r="AK8" s="103"/>
      <c r="AL8" s="53">
        <f t="shared" si="0"/>
        <v>1</v>
      </c>
      <c r="AM8" s="58">
        <f t="shared" si="1"/>
        <v>330</v>
      </c>
      <c r="AN8" s="52">
        <f t="shared" si="2"/>
        <v>409.2</v>
      </c>
    </row>
    <row r="9" spans="1:40" ht="25.5" x14ac:dyDescent="0.25">
      <c r="A9" s="32" t="s">
        <v>20</v>
      </c>
      <c r="B9" s="33" t="s">
        <v>21</v>
      </c>
      <c r="C9" s="33" t="s">
        <v>22</v>
      </c>
      <c r="D9" s="37">
        <v>161</v>
      </c>
      <c r="E9" s="100"/>
      <c r="F9" s="100"/>
      <c r="G9" s="100"/>
      <c r="H9" s="115">
        <v>1</v>
      </c>
      <c r="I9" s="101"/>
      <c r="J9" s="102"/>
      <c r="K9" s="102"/>
      <c r="L9" s="102"/>
      <c r="M9" s="102"/>
      <c r="N9" s="102"/>
      <c r="O9" s="102"/>
      <c r="P9" s="102"/>
      <c r="Q9" s="114">
        <v>1</v>
      </c>
      <c r="R9" s="102"/>
      <c r="S9" s="102"/>
      <c r="T9" s="114">
        <v>5</v>
      </c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114">
        <v>1</v>
      </c>
      <c r="AG9" s="103"/>
      <c r="AH9" s="103"/>
      <c r="AI9" s="104"/>
      <c r="AJ9" s="103"/>
      <c r="AK9" s="116">
        <v>3</v>
      </c>
      <c r="AL9" s="53">
        <f t="shared" si="0"/>
        <v>11</v>
      </c>
      <c r="AM9" s="58">
        <f t="shared" si="1"/>
        <v>1771</v>
      </c>
      <c r="AN9" s="52">
        <f t="shared" si="2"/>
        <v>2196.04</v>
      </c>
    </row>
    <row r="10" spans="1:40" ht="25.5" x14ac:dyDescent="0.25">
      <c r="A10" s="32" t="s">
        <v>23</v>
      </c>
      <c r="B10" s="123" t="s">
        <v>24</v>
      </c>
      <c r="C10" s="33" t="s">
        <v>25</v>
      </c>
      <c r="D10" s="37">
        <v>172.5</v>
      </c>
      <c r="E10" s="100"/>
      <c r="F10" s="100"/>
      <c r="G10" s="100"/>
      <c r="H10" s="100"/>
      <c r="I10" s="101"/>
      <c r="J10" s="102"/>
      <c r="K10" s="102"/>
      <c r="L10" s="114">
        <v>1</v>
      </c>
      <c r="M10" s="102"/>
      <c r="N10" s="102"/>
      <c r="O10" s="114">
        <v>1</v>
      </c>
      <c r="P10" s="102"/>
      <c r="Q10" s="102"/>
      <c r="R10" s="102"/>
      <c r="S10" s="102"/>
      <c r="T10" s="114">
        <v>1</v>
      </c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114">
        <v>6</v>
      </c>
      <c r="AG10" s="103"/>
      <c r="AH10" s="103"/>
      <c r="AI10" s="104"/>
      <c r="AJ10" s="103"/>
      <c r="AK10" s="103"/>
      <c r="AL10" s="53">
        <f t="shared" si="0"/>
        <v>9</v>
      </c>
      <c r="AM10" s="58">
        <f t="shared" si="1"/>
        <v>1552.5</v>
      </c>
      <c r="AN10" s="52">
        <f t="shared" si="2"/>
        <v>1925.1</v>
      </c>
    </row>
    <row r="11" spans="1:40" ht="25.5" x14ac:dyDescent="0.25">
      <c r="A11" s="32"/>
      <c r="B11" s="123"/>
      <c r="C11" s="33" t="s">
        <v>95</v>
      </c>
      <c r="D11" s="37">
        <v>150</v>
      </c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103"/>
      <c r="AG11" s="103"/>
      <c r="AH11" s="103"/>
      <c r="AI11" s="104"/>
      <c r="AJ11" s="103"/>
      <c r="AK11" s="103"/>
      <c r="AL11" s="53">
        <f t="shared" si="0"/>
        <v>0</v>
      </c>
      <c r="AM11" s="58">
        <f t="shared" si="1"/>
        <v>0</v>
      </c>
      <c r="AN11" s="52">
        <f t="shared" si="2"/>
        <v>0</v>
      </c>
    </row>
    <row r="12" spans="1:40" ht="25.5" x14ac:dyDescent="0.25">
      <c r="A12" s="32" t="s">
        <v>85</v>
      </c>
      <c r="B12" s="123"/>
      <c r="C12" s="33" t="s">
        <v>86</v>
      </c>
      <c r="D12" s="37">
        <v>200</v>
      </c>
      <c r="E12" s="100"/>
      <c r="F12" s="100"/>
      <c r="G12" s="100"/>
      <c r="H12" s="100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3"/>
      <c r="AF12" s="103"/>
      <c r="AG12" s="103"/>
      <c r="AH12" s="103"/>
      <c r="AI12" s="104"/>
      <c r="AJ12" s="103"/>
      <c r="AK12" s="103"/>
      <c r="AL12" s="53">
        <f t="shared" si="0"/>
        <v>0</v>
      </c>
      <c r="AM12" s="58">
        <f t="shared" si="1"/>
        <v>0</v>
      </c>
      <c r="AN12" s="52">
        <f t="shared" si="2"/>
        <v>0</v>
      </c>
    </row>
    <row r="13" spans="1:40" ht="25.5" x14ac:dyDescent="0.25">
      <c r="A13" s="32" t="s">
        <v>26</v>
      </c>
      <c r="B13" s="123"/>
      <c r="C13" s="33" t="s">
        <v>27</v>
      </c>
      <c r="D13" s="37">
        <v>115</v>
      </c>
      <c r="E13" s="100"/>
      <c r="F13" s="100"/>
      <c r="G13" s="100"/>
      <c r="H13" s="100"/>
      <c r="I13" s="101"/>
      <c r="J13" s="102"/>
      <c r="K13" s="102"/>
      <c r="L13" s="114">
        <v>2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3"/>
      <c r="AF13" s="103"/>
      <c r="AG13" s="103"/>
      <c r="AH13" s="103"/>
      <c r="AI13" s="104"/>
      <c r="AJ13" s="103"/>
      <c r="AK13" s="103"/>
      <c r="AL13" s="53">
        <f t="shared" si="0"/>
        <v>2</v>
      </c>
      <c r="AM13" s="58">
        <f t="shared" si="1"/>
        <v>230</v>
      </c>
      <c r="AN13" s="52">
        <f t="shared" si="2"/>
        <v>285.2</v>
      </c>
    </row>
    <row r="14" spans="1:40" ht="76.5" x14ac:dyDescent="0.25">
      <c r="A14" s="32" t="s">
        <v>28</v>
      </c>
      <c r="B14" s="33" t="s">
        <v>29</v>
      </c>
      <c r="C14" s="33" t="s">
        <v>30</v>
      </c>
      <c r="D14" s="37">
        <v>345</v>
      </c>
      <c r="E14" s="100"/>
      <c r="F14" s="100"/>
      <c r="G14" s="100"/>
      <c r="H14" s="115">
        <v>1</v>
      </c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14">
        <v>2</v>
      </c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  <c r="AF14" s="103"/>
      <c r="AG14" s="103"/>
      <c r="AH14" s="103"/>
      <c r="AI14" s="118">
        <v>9</v>
      </c>
      <c r="AJ14" s="103"/>
      <c r="AK14" s="103"/>
      <c r="AL14" s="53">
        <f t="shared" si="0"/>
        <v>12</v>
      </c>
      <c r="AM14" s="58">
        <f t="shared" si="1"/>
        <v>4140</v>
      </c>
      <c r="AN14" s="52">
        <f t="shared" si="2"/>
        <v>5133.6000000000004</v>
      </c>
    </row>
    <row r="15" spans="1:40" ht="76.5" x14ac:dyDescent="0.25">
      <c r="A15" s="46" t="s">
        <v>31</v>
      </c>
      <c r="B15" s="33" t="s">
        <v>32</v>
      </c>
      <c r="C15" s="33" t="s">
        <v>30</v>
      </c>
      <c r="D15" s="37">
        <v>276</v>
      </c>
      <c r="E15" s="100">
        <v>3</v>
      </c>
      <c r="F15" s="100"/>
      <c r="G15" s="100"/>
      <c r="H15" s="100"/>
      <c r="I15" s="101"/>
      <c r="J15" s="102"/>
      <c r="K15" s="102"/>
      <c r="L15" s="102"/>
      <c r="M15" s="102"/>
      <c r="N15" s="102"/>
      <c r="O15" s="114">
        <v>1</v>
      </c>
      <c r="P15" s="102"/>
      <c r="Q15" s="102"/>
      <c r="R15" s="102"/>
      <c r="S15" s="102"/>
      <c r="T15" s="102"/>
      <c r="U15" s="114">
        <v>1</v>
      </c>
      <c r="V15" s="114">
        <v>2</v>
      </c>
      <c r="W15" s="102"/>
      <c r="X15" s="102"/>
      <c r="Y15" s="102"/>
      <c r="Z15" s="102"/>
      <c r="AA15" s="102"/>
      <c r="AB15" s="102"/>
      <c r="AC15" s="102"/>
      <c r="AD15" s="102"/>
      <c r="AE15" s="103"/>
      <c r="AF15" s="114">
        <v>3</v>
      </c>
      <c r="AG15" s="103"/>
      <c r="AH15" s="103"/>
      <c r="AI15" s="104"/>
      <c r="AJ15" s="103"/>
      <c r="AK15" s="116">
        <v>6</v>
      </c>
      <c r="AL15" s="53">
        <f t="shared" si="0"/>
        <v>16</v>
      </c>
      <c r="AM15" s="58">
        <f t="shared" si="1"/>
        <v>4416</v>
      </c>
      <c r="AN15" s="52">
        <f t="shared" si="2"/>
        <v>5475.84</v>
      </c>
    </row>
    <row r="16" spans="1:40" ht="76.5" x14ac:dyDescent="0.25">
      <c r="A16" s="32" t="s">
        <v>33</v>
      </c>
      <c r="B16" s="33" t="s">
        <v>32</v>
      </c>
      <c r="C16" s="33" t="s">
        <v>34</v>
      </c>
      <c r="D16" s="37">
        <v>120</v>
      </c>
      <c r="E16" s="100"/>
      <c r="F16" s="100"/>
      <c r="G16" s="100"/>
      <c r="H16" s="100"/>
      <c r="I16" s="101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3"/>
      <c r="AF16" s="103"/>
      <c r="AG16" s="103"/>
      <c r="AH16" s="103"/>
      <c r="AI16" s="104"/>
      <c r="AJ16" s="103"/>
      <c r="AK16" s="103"/>
      <c r="AL16" s="53">
        <f t="shared" si="0"/>
        <v>0</v>
      </c>
      <c r="AM16" s="58">
        <f t="shared" si="1"/>
        <v>0</v>
      </c>
      <c r="AN16" s="52">
        <f t="shared" si="2"/>
        <v>0</v>
      </c>
    </row>
    <row r="17" spans="1:40" ht="63.75" x14ac:dyDescent="0.25">
      <c r="A17" s="32" t="s">
        <v>35</v>
      </c>
      <c r="B17" s="33" t="s">
        <v>36</v>
      </c>
      <c r="C17" s="33" t="s">
        <v>25</v>
      </c>
      <c r="D17" s="37">
        <v>287.5</v>
      </c>
      <c r="E17" s="100"/>
      <c r="F17" s="100"/>
      <c r="G17" s="100"/>
      <c r="H17" s="100"/>
      <c r="I17" s="101"/>
      <c r="J17" s="102"/>
      <c r="K17" s="102"/>
      <c r="L17" s="102"/>
      <c r="M17" s="102"/>
      <c r="N17" s="102"/>
      <c r="O17" s="114">
        <v>1</v>
      </c>
      <c r="P17" s="102"/>
      <c r="Q17" s="114">
        <v>1</v>
      </c>
      <c r="R17" s="102"/>
      <c r="S17" s="102"/>
      <c r="T17" s="116">
        <v>3</v>
      </c>
      <c r="U17" s="114">
        <v>1</v>
      </c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114">
        <v>1</v>
      </c>
      <c r="AG17" s="103"/>
      <c r="AH17" s="103"/>
      <c r="AI17" s="104"/>
      <c r="AJ17" s="103"/>
      <c r="AK17" s="103"/>
      <c r="AL17" s="53">
        <f t="shared" si="0"/>
        <v>7</v>
      </c>
      <c r="AM17" s="58">
        <f t="shared" si="1"/>
        <v>2012.5</v>
      </c>
      <c r="AN17" s="52">
        <f t="shared" si="2"/>
        <v>2495.5</v>
      </c>
    </row>
    <row r="18" spans="1:40" ht="38.25" x14ac:dyDescent="0.25">
      <c r="A18" s="32" t="s">
        <v>37</v>
      </c>
      <c r="B18" s="125" t="s">
        <v>38</v>
      </c>
      <c r="C18" s="62" t="s">
        <v>138</v>
      </c>
      <c r="D18" s="37">
        <v>200</v>
      </c>
      <c r="E18" s="100"/>
      <c r="F18" s="100"/>
      <c r="G18" s="100"/>
      <c r="H18" s="100"/>
      <c r="I18" s="101"/>
      <c r="J18" s="102"/>
      <c r="K18" s="114">
        <v>1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3"/>
      <c r="AH18" s="103"/>
      <c r="AI18" s="104"/>
      <c r="AJ18" s="103"/>
      <c r="AK18" s="103"/>
      <c r="AL18" s="53">
        <f t="shared" si="0"/>
        <v>1</v>
      </c>
      <c r="AM18" s="58">
        <f t="shared" si="1"/>
        <v>200</v>
      </c>
      <c r="AN18" s="52">
        <f t="shared" si="2"/>
        <v>248</v>
      </c>
    </row>
    <row r="19" spans="1:40" ht="25.5" x14ac:dyDescent="0.25">
      <c r="A19" s="32" t="s">
        <v>39</v>
      </c>
      <c r="B19" s="126"/>
      <c r="C19" s="33" t="s">
        <v>40</v>
      </c>
      <c r="D19" s="37">
        <v>172.5</v>
      </c>
      <c r="E19" s="100"/>
      <c r="F19" s="100"/>
      <c r="G19" s="100"/>
      <c r="H19" s="100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14">
        <v>1</v>
      </c>
      <c r="U19" s="102"/>
      <c r="V19" s="114">
        <v>2</v>
      </c>
      <c r="W19" s="102"/>
      <c r="X19" s="102"/>
      <c r="Y19" s="102"/>
      <c r="Z19" s="102"/>
      <c r="AA19" s="102"/>
      <c r="AB19" s="102"/>
      <c r="AC19" s="102"/>
      <c r="AD19" s="102"/>
      <c r="AE19" s="103"/>
      <c r="AF19" s="103"/>
      <c r="AG19" s="103"/>
      <c r="AH19" s="103"/>
      <c r="AI19" s="104"/>
      <c r="AJ19" s="103"/>
      <c r="AK19" s="103"/>
      <c r="AL19" s="53">
        <f t="shared" si="0"/>
        <v>3</v>
      </c>
      <c r="AM19" s="58">
        <f t="shared" si="1"/>
        <v>517.5</v>
      </c>
      <c r="AN19" s="52">
        <f t="shared" si="2"/>
        <v>641.70000000000005</v>
      </c>
    </row>
    <row r="20" spans="1:40" ht="25.5" x14ac:dyDescent="0.25">
      <c r="A20" s="32" t="s">
        <v>41</v>
      </c>
      <c r="B20" s="126"/>
      <c r="C20" s="33" t="s">
        <v>42</v>
      </c>
      <c r="D20" s="37">
        <v>172.5</v>
      </c>
      <c r="E20" s="100"/>
      <c r="F20" s="100"/>
      <c r="G20" s="100"/>
      <c r="H20" s="100"/>
      <c r="I20" s="101"/>
      <c r="J20" s="102"/>
      <c r="K20" s="102"/>
      <c r="L20" s="102"/>
      <c r="M20" s="102"/>
      <c r="N20" s="102"/>
      <c r="O20" s="102"/>
      <c r="P20" s="102"/>
      <c r="Q20" s="114">
        <v>2</v>
      </c>
      <c r="R20" s="102"/>
      <c r="S20" s="102"/>
      <c r="T20" s="114">
        <v>1</v>
      </c>
      <c r="U20" s="114">
        <v>3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114">
        <v>2</v>
      </c>
      <c r="AG20" s="103"/>
      <c r="AH20" s="103"/>
      <c r="AI20" s="104"/>
      <c r="AJ20" s="103"/>
      <c r="AK20" s="103"/>
      <c r="AL20" s="53">
        <f t="shared" si="0"/>
        <v>8</v>
      </c>
      <c r="AM20" s="58">
        <f t="shared" si="1"/>
        <v>1380</v>
      </c>
      <c r="AN20" s="52">
        <f t="shared" si="2"/>
        <v>1711.2</v>
      </c>
    </row>
    <row r="21" spans="1:40" ht="63.75" x14ac:dyDescent="0.25">
      <c r="A21" s="32" t="s">
        <v>43</v>
      </c>
      <c r="B21" s="33" t="s">
        <v>96</v>
      </c>
      <c r="C21" s="33" t="s">
        <v>44</v>
      </c>
      <c r="D21" s="37">
        <v>230</v>
      </c>
      <c r="E21" s="100"/>
      <c r="F21" s="100"/>
      <c r="G21" s="100"/>
      <c r="H21" s="100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3"/>
      <c r="AF21" s="103"/>
      <c r="AG21" s="103"/>
      <c r="AH21" s="103"/>
      <c r="AI21" s="104"/>
      <c r="AJ21" s="103"/>
      <c r="AK21" s="103"/>
      <c r="AL21" s="53">
        <f t="shared" si="0"/>
        <v>0</v>
      </c>
      <c r="AM21" s="58">
        <f t="shared" si="1"/>
        <v>0</v>
      </c>
      <c r="AN21" s="52">
        <f t="shared" si="2"/>
        <v>0</v>
      </c>
    </row>
    <row r="22" spans="1:40" ht="55.5" customHeight="1" x14ac:dyDescent="0.25">
      <c r="A22" s="10" t="s">
        <v>45</v>
      </c>
      <c r="B22" s="127" t="s">
        <v>46</v>
      </c>
      <c r="C22" s="10" t="s">
        <v>168</v>
      </c>
      <c r="D22" s="30">
        <v>460</v>
      </c>
      <c r="E22" s="105"/>
      <c r="F22" s="105"/>
      <c r="G22" s="105"/>
      <c r="H22" s="105"/>
      <c r="I22" s="105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18">
        <v>1</v>
      </c>
      <c r="AJ22" s="106"/>
      <c r="AK22" s="106"/>
      <c r="AL22" s="53">
        <f t="shared" si="0"/>
        <v>1</v>
      </c>
      <c r="AM22" s="58">
        <f t="shared" si="1"/>
        <v>460</v>
      </c>
      <c r="AN22" s="52">
        <f t="shared" si="2"/>
        <v>570.4</v>
      </c>
    </row>
    <row r="23" spans="1:40" ht="53.25" customHeight="1" x14ac:dyDescent="0.25">
      <c r="A23" s="83" t="s">
        <v>164</v>
      </c>
      <c r="B23" s="128"/>
      <c r="C23" s="33" t="s">
        <v>169</v>
      </c>
      <c r="D23" s="30">
        <v>260</v>
      </c>
      <c r="E23" s="108"/>
      <c r="F23" s="100"/>
      <c r="G23" s="100"/>
      <c r="H23" s="100"/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03"/>
      <c r="AG23" s="103"/>
      <c r="AH23" s="103"/>
      <c r="AI23" s="104"/>
      <c r="AJ23" s="103"/>
      <c r="AK23" s="103"/>
      <c r="AL23" s="53">
        <f t="shared" si="0"/>
        <v>0</v>
      </c>
      <c r="AM23" s="58">
        <f t="shared" si="1"/>
        <v>0</v>
      </c>
      <c r="AN23" s="52">
        <f t="shared" si="2"/>
        <v>0</v>
      </c>
    </row>
    <row r="24" spans="1:40" ht="48.75" customHeight="1" x14ac:dyDescent="0.25">
      <c r="A24" s="10" t="s">
        <v>165</v>
      </c>
      <c r="B24" s="128"/>
      <c r="C24" s="10" t="s">
        <v>167</v>
      </c>
      <c r="D24" s="47">
        <v>80</v>
      </c>
      <c r="E24" s="108"/>
      <c r="F24" s="100"/>
      <c r="G24" s="100"/>
      <c r="H24" s="100"/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103"/>
      <c r="AG24" s="103"/>
      <c r="AH24" s="103"/>
      <c r="AI24" s="104"/>
      <c r="AJ24" s="103"/>
      <c r="AK24" s="103"/>
      <c r="AL24" s="53">
        <f t="shared" si="0"/>
        <v>0</v>
      </c>
      <c r="AM24" s="58">
        <f t="shared" si="1"/>
        <v>0</v>
      </c>
      <c r="AN24" s="52">
        <f t="shared" si="2"/>
        <v>0</v>
      </c>
    </row>
    <row r="25" spans="1:40" ht="52.5" customHeight="1" x14ac:dyDescent="0.25">
      <c r="A25" s="10" t="s">
        <v>171</v>
      </c>
      <c r="B25" s="129"/>
      <c r="C25" s="10" t="s">
        <v>166</v>
      </c>
      <c r="D25" s="71">
        <v>242</v>
      </c>
      <c r="E25" s="100"/>
      <c r="F25" s="100"/>
      <c r="G25" s="100"/>
      <c r="H25" s="100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3"/>
      <c r="AG25" s="103"/>
      <c r="AH25" s="103"/>
      <c r="AI25" s="104"/>
      <c r="AJ25" s="103"/>
      <c r="AK25" s="114">
        <v>1</v>
      </c>
      <c r="AL25" s="53">
        <f t="shared" si="0"/>
        <v>1</v>
      </c>
      <c r="AM25" s="58">
        <f t="shared" si="1"/>
        <v>242</v>
      </c>
      <c r="AN25" s="52">
        <f t="shared" si="2"/>
        <v>300.08</v>
      </c>
    </row>
    <row r="26" spans="1:40" ht="63.75" x14ac:dyDescent="0.25">
      <c r="A26" s="32" t="s">
        <v>47</v>
      </c>
      <c r="B26" s="33" t="s">
        <v>48</v>
      </c>
      <c r="C26" s="33" t="s">
        <v>126</v>
      </c>
      <c r="D26" s="37">
        <v>46</v>
      </c>
      <c r="E26" s="100"/>
      <c r="F26" s="100"/>
      <c r="G26" s="100"/>
      <c r="H26" s="100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14">
        <v>2</v>
      </c>
      <c r="U26" s="114">
        <v>1</v>
      </c>
      <c r="V26" s="114">
        <v>2</v>
      </c>
      <c r="W26" s="102"/>
      <c r="X26" s="114">
        <v>1</v>
      </c>
      <c r="Y26" s="102"/>
      <c r="Z26" s="114">
        <v>2</v>
      </c>
      <c r="AA26" s="102"/>
      <c r="AB26" s="102"/>
      <c r="AC26" s="114">
        <v>3</v>
      </c>
      <c r="AD26" s="102"/>
      <c r="AE26" s="103"/>
      <c r="AF26" s="114">
        <v>2</v>
      </c>
      <c r="AG26" s="103"/>
      <c r="AH26" s="103"/>
      <c r="AI26" s="104"/>
      <c r="AJ26" s="103"/>
      <c r="AK26" s="114">
        <v>1</v>
      </c>
      <c r="AL26" s="53">
        <f t="shared" si="0"/>
        <v>14</v>
      </c>
      <c r="AM26" s="58">
        <f t="shared" si="1"/>
        <v>644</v>
      </c>
      <c r="AN26" s="52">
        <f t="shared" si="2"/>
        <v>798.56</v>
      </c>
    </row>
    <row r="27" spans="1:40" ht="90" x14ac:dyDescent="0.25">
      <c r="A27" s="3" t="s">
        <v>79</v>
      </c>
      <c r="B27" s="4" t="s">
        <v>100</v>
      </c>
      <c r="C27" s="5" t="s">
        <v>113</v>
      </c>
      <c r="D27" s="37">
        <v>287.5</v>
      </c>
      <c r="E27" s="115">
        <v>1</v>
      </c>
      <c r="F27" s="100"/>
      <c r="G27" s="100"/>
      <c r="H27" s="115">
        <v>1</v>
      </c>
      <c r="I27" s="101"/>
      <c r="J27" s="114">
        <v>2</v>
      </c>
      <c r="K27" s="102"/>
      <c r="L27" s="102"/>
      <c r="M27" s="102"/>
      <c r="N27" s="102"/>
      <c r="O27" s="102"/>
      <c r="P27" s="114">
        <v>3</v>
      </c>
      <c r="Q27" s="114">
        <v>1</v>
      </c>
      <c r="R27" s="102"/>
      <c r="S27" s="102"/>
      <c r="T27" s="114">
        <v>4</v>
      </c>
      <c r="U27" s="102"/>
      <c r="V27" s="114">
        <v>4</v>
      </c>
      <c r="W27" s="102"/>
      <c r="X27" s="102"/>
      <c r="Y27" s="102"/>
      <c r="Z27" s="102"/>
      <c r="AA27" s="102"/>
      <c r="AB27" s="102"/>
      <c r="AC27" s="114">
        <v>2</v>
      </c>
      <c r="AD27" s="102"/>
      <c r="AE27" s="103"/>
      <c r="AF27" s="114">
        <v>5</v>
      </c>
      <c r="AG27" s="103"/>
      <c r="AH27" s="103"/>
      <c r="AI27" s="118">
        <v>1</v>
      </c>
      <c r="AJ27" s="103"/>
      <c r="AK27" s="114">
        <v>3</v>
      </c>
      <c r="AL27" s="53">
        <f t="shared" si="0"/>
        <v>27</v>
      </c>
      <c r="AM27" s="58">
        <f t="shared" si="1"/>
        <v>7762.5</v>
      </c>
      <c r="AN27" s="52">
        <f t="shared" si="2"/>
        <v>9625.5</v>
      </c>
    </row>
    <row r="28" spans="1:40" ht="44.25" customHeight="1" x14ac:dyDescent="0.25">
      <c r="A28" s="15" t="s">
        <v>90</v>
      </c>
      <c r="B28" s="19" t="s">
        <v>131</v>
      </c>
      <c r="C28" s="20" t="s">
        <v>132</v>
      </c>
      <c r="D28" s="37">
        <v>305</v>
      </c>
      <c r="E28" s="100"/>
      <c r="F28" s="100"/>
      <c r="G28" s="100"/>
      <c r="H28" s="100"/>
      <c r="I28" s="101"/>
      <c r="J28" s="102"/>
      <c r="K28" s="102"/>
      <c r="L28" s="102"/>
      <c r="M28" s="102"/>
      <c r="N28" s="102"/>
      <c r="O28" s="102"/>
      <c r="P28" s="102"/>
      <c r="Q28" s="114">
        <v>1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  <c r="AF28" s="103"/>
      <c r="AG28" s="103"/>
      <c r="AH28" s="103"/>
      <c r="AI28" s="104"/>
      <c r="AJ28" s="103"/>
      <c r="AK28" s="103"/>
      <c r="AL28" s="53">
        <f t="shared" si="0"/>
        <v>1</v>
      </c>
      <c r="AM28" s="58">
        <f t="shared" si="1"/>
        <v>305</v>
      </c>
      <c r="AN28" s="52">
        <f t="shared" si="2"/>
        <v>378.2</v>
      </c>
    </row>
    <row r="29" spans="1:40" ht="165.75" x14ac:dyDescent="0.25">
      <c r="A29" s="15" t="s">
        <v>89</v>
      </c>
      <c r="B29" s="4" t="s">
        <v>151</v>
      </c>
      <c r="C29" s="74" t="s">
        <v>152</v>
      </c>
      <c r="D29" s="37">
        <v>161</v>
      </c>
      <c r="E29" s="115">
        <v>1</v>
      </c>
      <c r="F29" s="100"/>
      <c r="G29" s="100"/>
      <c r="H29" s="100"/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  <c r="AF29" s="103"/>
      <c r="AG29" s="103"/>
      <c r="AH29" s="103"/>
      <c r="AI29" s="104"/>
      <c r="AJ29" s="103"/>
      <c r="AK29" s="103"/>
      <c r="AL29" s="53">
        <f t="shared" si="0"/>
        <v>1</v>
      </c>
      <c r="AM29" s="58">
        <f t="shared" si="1"/>
        <v>161</v>
      </c>
      <c r="AN29" s="52">
        <f t="shared" si="2"/>
        <v>199.64</v>
      </c>
    </row>
    <row r="30" spans="1:40" ht="90" x14ac:dyDescent="0.25">
      <c r="A30" s="3" t="s">
        <v>49</v>
      </c>
      <c r="B30" s="4" t="s">
        <v>50</v>
      </c>
      <c r="C30" s="5"/>
      <c r="D30" s="37">
        <v>230</v>
      </c>
      <c r="E30" s="100"/>
      <c r="F30" s="115">
        <v>3</v>
      </c>
      <c r="G30" s="100"/>
      <c r="H30" s="100"/>
      <c r="I30" s="101"/>
      <c r="J30" s="102"/>
      <c r="K30" s="102"/>
      <c r="L30" s="102"/>
      <c r="M30" s="102"/>
      <c r="N30" s="102"/>
      <c r="O30" s="114">
        <v>1</v>
      </c>
      <c r="P30" s="102"/>
      <c r="Q30" s="114">
        <v>1</v>
      </c>
      <c r="R30" s="102"/>
      <c r="S30" s="102"/>
      <c r="T30" s="114">
        <v>5</v>
      </c>
      <c r="U30" s="102"/>
      <c r="V30" s="102"/>
      <c r="W30" s="102"/>
      <c r="X30" s="114">
        <v>3</v>
      </c>
      <c r="Y30" s="102"/>
      <c r="Z30" s="102"/>
      <c r="AA30" s="102"/>
      <c r="AB30" s="102"/>
      <c r="AC30" s="102"/>
      <c r="AD30" s="102"/>
      <c r="AE30" s="103"/>
      <c r="AF30" s="103"/>
      <c r="AG30" s="103"/>
      <c r="AH30" s="103"/>
      <c r="AI30" s="104"/>
      <c r="AJ30" s="103"/>
      <c r="AK30" s="103"/>
      <c r="AL30" s="53">
        <f t="shared" si="0"/>
        <v>13</v>
      </c>
      <c r="AM30" s="58">
        <f t="shared" si="1"/>
        <v>2990</v>
      </c>
      <c r="AN30" s="52">
        <f t="shared" si="2"/>
        <v>3707.6</v>
      </c>
    </row>
    <row r="31" spans="1:40" ht="67.5" x14ac:dyDescent="0.25">
      <c r="A31" s="3" t="s">
        <v>51</v>
      </c>
      <c r="B31" s="4" t="s">
        <v>52</v>
      </c>
      <c r="C31" s="5"/>
      <c r="D31" s="37">
        <v>115</v>
      </c>
      <c r="E31" s="100"/>
      <c r="F31" s="100"/>
      <c r="G31" s="100"/>
      <c r="H31" s="100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  <c r="AF31" s="103"/>
      <c r="AG31" s="103"/>
      <c r="AH31" s="103"/>
      <c r="AI31" s="109"/>
      <c r="AJ31" s="103"/>
      <c r="AK31" s="103"/>
      <c r="AL31" s="53">
        <f t="shared" si="0"/>
        <v>0</v>
      </c>
      <c r="AM31" s="58">
        <f t="shared" si="1"/>
        <v>0</v>
      </c>
      <c r="AN31" s="52">
        <f t="shared" si="2"/>
        <v>0</v>
      </c>
    </row>
    <row r="32" spans="1:40" ht="78.75" x14ac:dyDescent="0.25">
      <c r="A32" s="3" t="s">
        <v>53</v>
      </c>
      <c r="B32" s="4" t="s">
        <v>102</v>
      </c>
      <c r="C32" s="5"/>
      <c r="D32" s="37">
        <v>115</v>
      </c>
      <c r="E32" s="100"/>
      <c r="F32" s="100"/>
      <c r="G32" s="100"/>
      <c r="H32" s="100"/>
      <c r="I32" s="101"/>
      <c r="J32" s="102"/>
      <c r="K32" s="102"/>
      <c r="L32" s="102"/>
      <c r="M32" s="102"/>
      <c r="N32" s="102"/>
      <c r="O32" s="102"/>
      <c r="P32" s="114">
        <v>1</v>
      </c>
      <c r="Q32" s="102"/>
      <c r="R32" s="102"/>
      <c r="S32" s="102"/>
      <c r="T32" s="114">
        <v>8</v>
      </c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103"/>
      <c r="AG32" s="103"/>
      <c r="AH32" s="103"/>
      <c r="AI32" s="119">
        <v>6</v>
      </c>
      <c r="AJ32" s="103"/>
      <c r="AK32" s="103"/>
      <c r="AL32" s="53">
        <f t="shared" si="0"/>
        <v>15</v>
      </c>
      <c r="AM32" s="58">
        <f t="shared" si="1"/>
        <v>1725</v>
      </c>
      <c r="AN32" s="52">
        <f t="shared" si="2"/>
        <v>2139</v>
      </c>
    </row>
    <row r="33" spans="1:40" ht="45" x14ac:dyDescent="0.25">
      <c r="A33" s="5" t="s">
        <v>54</v>
      </c>
      <c r="B33" s="6" t="s">
        <v>101</v>
      </c>
      <c r="C33" s="5"/>
      <c r="D33" s="37">
        <v>115</v>
      </c>
      <c r="E33" s="115">
        <v>2</v>
      </c>
      <c r="F33" s="100"/>
      <c r="G33" s="100"/>
      <c r="H33" s="100"/>
      <c r="I33" s="101"/>
      <c r="J33" s="102"/>
      <c r="K33" s="114">
        <v>4</v>
      </c>
      <c r="L33" s="102"/>
      <c r="M33" s="102"/>
      <c r="N33" s="102"/>
      <c r="O33" s="102"/>
      <c r="P33" s="102"/>
      <c r="Q33" s="102"/>
      <c r="R33" s="102"/>
      <c r="S33" s="102"/>
      <c r="T33" s="114">
        <v>2</v>
      </c>
      <c r="U33" s="102"/>
      <c r="V33" s="102"/>
      <c r="W33" s="102"/>
      <c r="X33" s="102"/>
      <c r="Y33" s="102"/>
      <c r="Z33" s="102"/>
      <c r="AA33" s="102"/>
      <c r="AB33" s="114">
        <v>1</v>
      </c>
      <c r="AC33" s="102"/>
      <c r="AD33" s="102"/>
      <c r="AE33" s="103"/>
      <c r="AF33" s="103"/>
      <c r="AG33" s="103"/>
      <c r="AH33" s="103"/>
      <c r="AI33" s="104"/>
      <c r="AJ33" s="103"/>
      <c r="AK33" s="103"/>
      <c r="AL33" s="53">
        <f t="shared" si="0"/>
        <v>9</v>
      </c>
      <c r="AM33" s="58">
        <f t="shared" si="1"/>
        <v>1035</v>
      </c>
      <c r="AN33" s="52">
        <f t="shared" si="2"/>
        <v>1283.4000000000001</v>
      </c>
    </row>
    <row r="34" spans="1:40" ht="45" x14ac:dyDescent="0.25">
      <c r="A34" s="3" t="s">
        <v>55</v>
      </c>
      <c r="B34" s="6" t="s">
        <v>98</v>
      </c>
      <c r="C34" s="5"/>
      <c r="D34" s="37">
        <v>80.5</v>
      </c>
      <c r="E34" s="115">
        <v>4</v>
      </c>
      <c r="F34" s="100"/>
      <c r="G34" s="100"/>
      <c r="H34" s="100"/>
      <c r="I34" s="101"/>
      <c r="J34" s="102"/>
      <c r="K34" s="102"/>
      <c r="L34" s="102"/>
      <c r="M34" s="102"/>
      <c r="N34" s="102"/>
      <c r="O34" s="102"/>
      <c r="P34" s="102"/>
      <c r="Q34" s="102"/>
      <c r="R34" s="114">
        <v>16</v>
      </c>
      <c r="S34" s="102"/>
      <c r="T34" s="114">
        <v>17</v>
      </c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  <c r="AF34" s="103"/>
      <c r="AG34" s="103"/>
      <c r="AH34" s="103"/>
      <c r="AI34" s="104"/>
      <c r="AJ34" s="103"/>
      <c r="AK34" s="103"/>
      <c r="AL34" s="53">
        <f t="shared" si="0"/>
        <v>37</v>
      </c>
      <c r="AM34" s="58">
        <f t="shared" si="1"/>
        <v>2978.5</v>
      </c>
      <c r="AN34" s="52">
        <f t="shared" si="2"/>
        <v>3693.34</v>
      </c>
    </row>
    <row r="35" spans="1:40" ht="45" x14ac:dyDescent="0.25">
      <c r="A35" s="3" t="s">
        <v>56</v>
      </c>
      <c r="B35" s="6" t="s">
        <v>99</v>
      </c>
      <c r="C35" s="5"/>
      <c r="D35" s="37">
        <v>30</v>
      </c>
      <c r="E35" s="108"/>
      <c r="F35" s="100"/>
      <c r="G35" s="100"/>
      <c r="H35" s="100"/>
      <c r="I35" s="110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3"/>
      <c r="AF35" s="103"/>
      <c r="AG35" s="106"/>
      <c r="AH35" s="103"/>
      <c r="AI35" s="104"/>
      <c r="AJ35" s="103"/>
      <c r="AK35" s="103"/>
      <c r="AL35" s="53">
        <f t="shared" si="0"/>
        <v>0</v>
      </c>
      <c r="AM35" s="58">
        <f t="shared" si="1"/>
        <v>0</v>
      </c>
      <c r="AN35" s="52">
        <f t="shared" si="2"/>
        <v>0</v>
      </c>
    </row>
    <row r="36" spans="1:40" ht="45" x14ac:dyDescent="0.25">
      <c r="A36" s="3" t="s">
        <v>57</v>
      </c>
      <c r="B36" s="6" t="s">
        <v>97</v>
      </c>
      <c r="C36" s="33"/>
      <c r="D36" s="34">
        <v>57.5</v>
      </c>
      <c r="E36" s="108"/>
      <c r="F36" s="100"/>
      <c r="G36" s="100"/>
      <c r="H36" s="100"/>
      <c r="I36" s="110"/>
      <c r="J36" s="102"/>
      <c r="K36" s="102"/>
      <c r="L36" s="102"/>
      <c r="M36" s="102"/>
      <c r="N36" s="102"/>
      <c r="O36" s="102"/>
      <c r="P36" s="102"/>
      <c r="Q36" s="102"/>
      <c r="R36" s="114">
        <v>16</v>
      </c>
      <c r="S36" s="102"/>
      <c r="T36" s="114">
        <v>10</v>
      </c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103"/>
      <c r="AG36" s="103"/>
      <c r="AH36" s="103"/>
      <c r="AI36" s="104"/>
      <c r="AJ36" s="103"/>
      <c r="AK36" s="103"/>
      <c r="AL36" s="53">
        <f t="shared" si="0"/>
        <v>26</v>
      </c>
      <c r="AM36" s="58">
        <f t="shared" si="1"/>
        <v>1495</v>
      </c>
      <c r="AN36" s="52">
        <f t="shared" si="2"/>
        <v>1853.8</v>
      </c>
    </row>
    <row r="37" spans="1:40" ht="33.75" x14ac:dyDescent="0.25">
      <c r="A37" s="3" t="s">
        <v>58</v>
      </c>
      <c r="B37" s="6" t="s">
        <v>59</v>
      </c>
      <c r="C37" s="33"/>
      <c r="D37" s="37">
        <v>115</v>
      </c>
      <c r="E37" s="108"/>
      <c r="F37" s="100"/>
      <c r="G37" s="100"/>
      <c r="H37" s="100"/>
      <c r="I37" s="107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  <c r="AF37" s="103"/>
      <c r="AG37" s="103"/>
      <c r="AH37" s="103"/>
      <c r="AI37" s="104"/>
      <c r="AJ37" s="103"/>
      <c r="AK37" s="103"/>
      <c r="AL37" s="53">
        <f t="shared" si="0"/>
        <v>0</v>
      </c>
      <c r="AM37" s="58">
        <f t="shared" si="1"/>
        <v>0</v>
      </c>
      <c r="AN37" s="52">
        <f t="shared" si="2"/>
        <v>0</v>
      </c>
    </row>
    <row r="38" spans="1:40" ht="33.75" x14ac:dyDescent="0.25">
      <c r="A38" s="39">
        <v>12</v>
      </c>
      <c r="B38" s="6" t="s">
        <v>60</v>
      </c>
      <c r="C38" s="5"/>
      <c r="D38" s="34">
        <v>46</v>
      </c>
      <c r="E38" s="108"/>
      <c r="F38" s="100"/>
      <c r="G38" s="100"/>
      <c r="H38" s="100"/>
      <c r="I38" s="101"/>
      <c r="J38" s="102"/>
      <c r="K38" s="102"/>
      <c r="L38" s="102"/>
      <c r="M38" s="102"/>
      <c r="N38" s="102"/>
      <c r="O38" s="102"/>
      <c r="P38" s="102"/>
      <c r="Q38" s="114">
        <v>4</v>
      </c>
      <c r="R38" s="102"/>
      <c r="S38" s="102"/>
      <c r="T38" s="114">
        <v>4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103"/>
      <c r="AG38" s="103"/>
      <c r="AH38" s="103"/>
      <c r="AI38" s="104"/>
      <c r="AJ38" s="103"/>
      <c r="AK38" s="103"/>
      <c r="AL38" s="53">
        <f t="shared" si="0"/>
        <v>8</v>
      </c>
      <c r="AM38" s="58">
        <f t="shared" si="1"/>
        <v>368</v>
      </c>
      <c r="AN38" s="52">
        <f t="shared" si="2"/>
        <v>456.32</v>
      </c>
    </row>
    <row r="39" spans="1:40" ht="81.75" customHeight="1" x14ac:dyDescent="0.25">
      <c r="A39" s="39" t="s">
        <v>108</v>
      </c>
      <c r="B39" s="6" t="s">
        <v>117</v>
      </c>
      <c r="C39" s="33"/>
      <c r="D39" s="34">
        <v>172.5</v>
      </c>
      <c r="E39" s="108"/>
      <c r="F39" s="100"/>
      <c r="G39" s="100"/>
      <c r="H39" s="100"/>
      <c r="I39" s="101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  <c r="AF39" s="103"/>
      <c r="AG39" s="103"/>
      <c r="AH39" s="103"/>
      <c r="AI39" s="104"/>
      <c r="AJ39" s="103"/>
      <c r="AK39" s="103"/>
      <c r="AL39" s="53">
        <f t="shared" si="0"/>
        <v>0</v>
      </c>
      <c r="AM39" s="58">
        <f t="shared" si="1"/>
        <v>0</v>
      </c>
      <c r="AN39" s="52">
        <f t="shared" si="2"/>
        <v>0</v>
      </c>
    </row>
    <row r="40" spans="1:40" ht="29.25" customHeight="1" x14ac:dyDescent="0.25">
      <c r="A40" s="39">
        <v>14</v>
      </c>
      <c r="B40" s="6" t="s">
        <v>61</v>
      </c>
      <c r="C40" s="33"/>
      <c r="D40" s="34">
        <v>150</v>
      </c>
      <c r="E40" s="108"/>
      <c r="F40" s="100"/>
      <c r="G40" s="100"/>
      <c r="H40" s="100"/>
      <c r="I40" s="106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  <c r="AF40" s="103"/>
      <c r="AG40" s="103"/>
      <c r="AH40" s="103"/>
      <c r="AI40" s="104"/>
      <c r="AJ40" s="103"/>
      <c r="AK40" s="103"/>
      <c r="AL40" s="53">
        <f t="shared" si="0"/>
        <v>0</v>
      </c>
      <c r="AM40" s="58">
        <f t="shared" si="1"/>
        <v>0</v>
      </c>
      <c r="AN40" s="52">
        <f t="shared" si="2"/>
        <v>0</v>
      </c>
    </row>
    <row r="41" spans="1:40" ht="51" x14ac:dyDescent="0.25">
      <c r="A41" s="7">
        <v>15</v>
      </c>
      <c r="B41" s="4" t="s">
        <v>62</v>
      </c>
      <c r="C41" s="33" t="s">
        <v>63</v>
      </c>
      <c r="D41" s="34">
        <v>188</v>
      </c>
      <c r="E41" s="103"/>
      <c r="F41" s="100"/>
      <c r="G41" s="115">
        <v>3</v>
      </c>
      <c r="H41" s="100"/>
      <c r="I41" s="106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  <c r="AF41" s="103"/>
      <c r="AG41" s="103"/>
      <c r="AH41" s="103"/>
      <c r="AI41" s="104"/>
      <c r="AJ41" s="103"/>
      <c r="AK41" s="103"/>
      <c r="AL41" s="53">
        <f t="shared" si="0"/>
        <v>3</v>
      </c>
      <c r="AM41" s="58">
        <f t="shared" si="1"/>
        <v>564</v>
      </c>
      <c r="AN41" s="52">
        <f t="shared" si="2"/>
        <v>699.36</v>
      </c>
    </row>
    <row r="42" spans="1:40" ht="45" x14ac:dyDescent="0.25">
      <c r="A42" s="7">
        <v>16</v>
      </c>
      <c r="B42" s="4" t="s">
        <v>87</v>
      </c>
      <c r="C42" s="33"/>
      <c r="D42" s="34">
        <v>379.5</v>
      </c>
      <c r="E42" s="120">
        <v>12</v>
      </c>
      <c r="F42" s="100"/>
      <c r="G42" s="100"/>
      <c r="H42" s="100"/>
      <c r="I42" s="106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  <c r="AF42" s="103"/>
      <c r="AG42" s="103"/>
      <c r="AH42" s="103"/>
      <c r="AI42" s="104"/>
      <c r="AJ42" s="103"/>
      <c r="AK42" s="114">
        <v>6</v>
      </c>
      <c r="AL42" s="53">
        <f t="shared" si="0"/>
        <v>18</v>
      </c>
      <c r="AM42" s="58">
        <f t="shared" si="1"/>
        <v>6831</v>
      </c>
      <c r="AN42" s="52">
        <f t="shared" si="2"/>
        <v>8470.44</v>
      </c>
    </row>
    <row r="43" spans="1:40" ht="33.75" x14ac:dyDescent="0.25">
      <c r="A43" s="7">
        <v>17</v>
      </c>
      <c r="B43" s="4" t="s">
        <v>64</v>
      </c>
      <c r="C43" s="33"/>
      <c r="D43" s="34">
        <v>21.5</v>
      </c>
      <c r="E43" s="108"/>
      <c r="F43" s="100"/>
      <c r="G43" s="100"/>
      <c r="H43" s="100"/>
      <c r="I43" s="106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3"/>
      <c r="AF43" s="103"/>
      <c r="AG43" s="103"/>
      <c r="AH43" s="103"/>
      <c r="AI43" s="104"/>
      <c r="AJ43" s="103"/>
      <c r="AK43" s="103"/>
      <c r="AL43" s="53">
        <f t="shared" si="0"/>
        <v>0</v>
      </c>
      <c r="AM43" s="58">
        <f t="shared" si="1"/>
        <v>0</v>
      </c>
      <c r="AN43" s="52">
        <f t="shared" si="2"/>
        <v>0</v>
      </c>
    </row>
    <row r="44" spans="1:40" ht="44.25" customHeight="1" x14ac:dyDescent="0.25">
      <c r="A44" s="7">
        <v>18</v>
      </c>
      <c r="B44" s="4" t="s">
        <v>154</v>
      </c>
      <c r="C44" s="33" t="s">
        <v>155</v>
      </c>
      <c r="D44" s="34">
        <v>242</v>
      </c>
      <c r="E44" s="108"/>
      <c r="F44" s="100"/>
      <c r="G44" s="100"/>
      <c r="H44" s="100"/>
      <c r="I44" s="106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  <c r="AF44" s="103"/>
      <c r="AG44" s="103"/>
      <c r="AH44" s="103"/>
      <c r="AI44" s="104"/>
      <c r="AJ44" s="103"/>
      <c r="AK44" s="114">
        <v>4</v>
      </c>
      <c r="AL44" s="53">
        <f t="shared" si="0"/>
        <v>4</v>
      </c>
      <c r="AM44" s="58">
        <f t="shared" si="1"/>
        <v>968</v>
      </c>
      <c r="AN44" s="52">
        <f t="shared" si="2"/>
        <v>1200.32</v>
      </c>
    </row>
    <row r="45" spans="1:40" ht="64.5" customHeight="1" x14ac:dyDescent="0.25">
      <c r="A45" s="7" t="s">
        <v>148</v>
      </c>
      <c r="B45" s="4" t="s">
        <v>158</v>
      </c>
      <c r="C45" s="62" t="s">
        <v>150</v>
      </c>
      <c r="D45" s="34">
        <v>161</v>
      </c>
      <c r="E45" s="120">
        <v>1</v>
      </c>
      <c r="F45" s="100"/>
      <c r="G45" s="100"/>
      <c r="H45" s="100"/>
      <c r="I45" s="106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  <c r="AF45" s="103"/>
      <c r="AG45" s="103"/>
      <c r="AH45" s="103"/>
      <c r="AI45" s="104"/>
      <c r="AJ45" s="103"/>
      <c r="AK45" s="103"/>
      <c r="AL45" s="53">
        <f t="shared" si="0"/>
        <v>1</v>
      </c>
      <c r="AM45" s="58">
        <f t="shared" si="1"/>
        <v>161</v>
      </c>
      <c r="AN45" s="52">
        <f t="shared" si="2"/>
        <v>199.64</v>
      </c>
    </row>
    <row r="46" spans="1:40" ht="89.25" x14ac:dyDescent="0.25">
      <c r="A46" s="7" t="s">
        <v>149</v>
      </c>
      <c r="B46" s="4" t="s">
        <v>65</v>
      </c>
      <c r="C46" s="33" t="s">
        <v>66</v>
      </c>
      <c r="D46" s="34">
        <v>250</v>
      </c>
      <c r="E46" s="111"/>
      <c r="F46" s="100"/>
      <c r="G46" s="100"/>
      <c r="H46" s="100"/>
      <c r="I46" s="106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  <c r="AF46" s="114">
        <v>1</v>
      </c>
      <c r="AG46" s="103"/>
      <c r="AH46" s="103"/>
      <c r="AI46" s="104"/>
      <c r="AJ46" s="103"/>
      <c r="AK46" s="103"/>
      <c r="AL46" s="53">
        <f t="shared" si="0"/>
        <v>1</v>
      </c>
      <c r="AM46" s="58">
        <f t="shared" si="1"/>
        <v>250</v>
      </c>
      <c r="AN46" s="52">
        <f t="shared" si="2"/>
        <v>310</v>
      </c>
    </row>
    <row r="47" spans="1:40" ht="89.25" x14ac:dyDescent="0.25">
      <c r="A47" s="7">
        <v>20</v>
      </c>
      <c r="B47" s="4" t="s">
        <v>67</v>
      </c>
      <c r="C47" s="33" t="s">
        <v>68</v>
      </c>
      <c r="D47" s="34">
        <v>700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15">
        <v>1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53">
        <f t="shared" si="0"/>
        <v>1</v>
      </c>
      <c r="AM47" s="58">
        <f t="shared" si="1"/>
        <v>700</v>
      </c>
      <c r="AN47" s="52">
        <f t="shared" si="2"/>
        <v>868</v>
      </c>
    </row>
    <row r="48" spans="1:40" ht="102" x14ac:dyDescent="0.25">
      <c r="A48" s="16">
        <v>21</v>
      </c>
      <c r="B48" s="33" t="s">
        <v>103</v>
      </c>
      <c r="C48" s="33" t="s">
        <v>80</v>
      </c>
      <c r="D48" s="37">
        <v>500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14">
        <v>3</v>
      </c>
      <c r="AG48" s="103"/>
      <c r="AH48" s="103"/>
      <c r="AI48" s="104"/>
      <c r="AJ48" s="103"/>
      <c r="AK48" s="103"/>
      <c r="AL48" s="53">
        <f t="shared" si="0"/>
        <v>3</v>
      </c>
      <c r="AM48" s="58">
        <f t="shared" si="1"/>
        <v>1500</v>
      </c>
      <c r="AN48" s="52">
        <f t="shared" si="2"/>
        <v>1860</v>
      </c>
    </row>
    <row r="49" spans="1:40" ht="56.25" customHeight="1" x14ac:dyDescent="0.25">
      <c r="A49" s="40" t="s">
        <v>82</v>
      </c>
      <c r="B49" s="41" t="s">
        <v>84</v>
      </c>
      <c r="C49" s="38" t="s">
        <v>104</v>
      </c>
      <c r="D49" s="30">
        <v>150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12"/>
      <c r="AJ49" s="103"/>
      <c r="AK49" s="103"/>
      <c r="AL49" s="53">
        <f t="shared" si="0"/>
        <v>0</v>
      </c>
      <c r="AM49" s="58">
        <f t="shared" si="1"/>
        <v>0</v>
      </c>
      <c r="AN49" s="52">
        <f t="shared" si="2"/>
        <v>0</v>
      </c>
    </row>
    <row r="50" spans="1:40" ht="56.25" customHeight="1" x14ac:dyDescent="0.25">
      <c r="A50" s="40" t="s">
        <v>143</v>
      </c>
      <c r="B50" s="38" t="s">
        <v>145</v>
      </c>
      <c r="C50" s="38" t="s">
        <v>172</v>
      </c>
      <c r="D50" s="30">
        <v>250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21">
        <v>4</v>
      </c>
      <c r="AJ50" s="103"/>
      <c r="AK50" s="103"/>
      <c r="AL50" s="53">
        <f t="shared" si="0"/>
        <v>4</v>
      </c>
      <c r="AM50" s="58">
        <f t="shared" si="1"/>
        <v>1000</v>
      </c>
      <c r="AN50" s="52">
        <f t="shared" si="2"/>
        <v>1240</v>
      </c>
    </row>
    <row r="51" spans="1:40" ht="54" customHeight="1" x14ac:dyDescent="0.25">
      <c r="A51" s="45" t="s">
        <v>144</v>
      </c>
      <c r="B51" s="44" t="s">
        <v>93</v>
      </c>
      <c r="C51" s="51" t="s">
        <v>83</v>
      </c>
      <c r="D51" s="30">
        <v>250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2"/>
      <c r="AJ51" s="113"/>
      <c r="AK51" s="103"/>
      <c r="AL51" s="53">
        <f t="shared" si="0"/>
        <v>0</v>
      </c>
      <c r="AM51" s="58">
        <f t="shared" si="1"/>
        <v>0</v>
      </c>
      <c r="AN51" s="52">
        <f t="shared" si="2"/>
        <v>0</v>
      </c>
    </row>
    <row r="52" spans="1:40" ht="48" customHeight="1" x14ac:dyDescent="0.25">
      <c r="A52" s="56" t="s">
        <v>106</v>
      </c>
      <c r="B52" s="29" t="s">
        <v>105</v>
      </c>
      <c r="C52" s="73" t="s">
        <v>147</v>
      </c>
      <c r="D52" s="26">
        <v>241</v>
      </c>
      <c r="E52" s="114">
        <v>1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4"/>
      <c r="AJ52" s="103"/>
      <c r="AK52" s="103"/>
      <c r="AL52" s="53">
        <f t="shared" si="0"/>
        <v>1</v>
      </c>
      <c r="AM52" s="58">
        <f t="shared" si="1"/>
        <v>241</v>
      </c>
      <c r="AN52" s="52">
        <f t="shared" si="2"/>
        <v>298.83999999999997</v>
      </c>
    </row>
    <row r="53" spans="1:40" ht="56.25" customHeight="1" x14ac:dyDescent="0.25">
      <c r="A53" s="57" t="s">
        <v>91</v>
      </c>
      <c r="B53" s="42" t="s">
        <v>94</v>
      </c>
      <c r="C53" s="43" t="s">
        <v>92</v>
      </c>
      <c r="D53" s="48">
        <v>20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4"/>
      <c r="AJ53" s="103"/>
      <c r="AK53" s="103"/>
      <c r="AL53" s="53">
        <f t="shared" si="0"/>
        <v>0</v>
      </c>
      <c r="AM53" s="58">
        <f t="shared" si="1"/>
        <v>0</v>
      </c>
      <c r="AN53" s="52">
        <f t="shared" si="2"/>
        <v>0</v>
      </c>
    </row>
    <row r="54" spans="1:40" ht="72.75" customHeight="1" x14ac:dyDescent="0.25">
      <c r="A54" s="56" t="s">
        <v>110</v>
      </c>
      <c r="B54" s="29" t="s">
        <v>111</v>
      </c>
      <c r="C54" s="29"/>
      <c r="D54" s="26">
        <v>80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4"/>
      <c r="AJ54" s="103"/>
      <c r="AK54" s="103"/>
      <c r="AL54" s="53">
        <f t="shared" si="0"/>
        <v>0</v>
      </c>
      <c r="AM54" s="58">
        <f t="shared" si="1"/>
        <v>0</v>
      </c>
      <c r="AN54" s="52">
        <f t="shared" si="2"/>
        <v>0</v>
      </c>
    </row>
    <row r="55" spans="1:40" ht="76.5" customHeight="1" x14ac:dyDescent="0.25">
      <c r="A55" s="57">
        <v>26</v>
      </c>
      <c r="B55" s="42" t="s">
        <v>115</v>
      </c>
      <c r="C55" s="43" t="s">
        <v>116</v>
      </c>
      <c r="D55" s="48">
        <v>250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4"/>
      <c r="AJ55" s="103"/>
      <c r="AK55" s="103"/>
      <c r="AL55" s="53">
        <f t="shared" si="0"/>
        <v>0</v>
      </c>
      <c r="AM55" s="58">
        <f t="shared" si="1"/>
        <v>0</v>
      </c>
      <c r="AN55" s="52">
        <f t="shared" si="2"/>
        <v>0</v>
      </c>
    </row>
    <row r="56" spans="1:40" ht="80.25" customHeight="1" x14ac:dyDescent="0.25">
      <c r="A56" s="87">
        <v>27</v>
      </c>
      <c r="B56" s="88" t="s">
        <v>134</v>
      </c>
      <c r="C56" s="89" t="s">
        <v>135</v>
      </c>
      <c r="D56" s="30">
        <v>80.650000000000006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14">
        <v>3</v>
      </c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4"/>
      <c r="AJ56" s="103"/>
      <c r="AK56" s="103"/>
      <c r="AL56" s="53">
        <f t="shared" si="0"/>
        <v>3</v>
      </c>
      <c r="AM56" s="58">
        <f t="shared" si="1"/>
        <v>241.95000000000002</v>
      </c>
      <c r="AN56" s="52">
        <f t="shared" si="2"/>
        <v>300.01800000000003</v>
      </c>
    </row>
    <row r="57" spans="1:40" ht="24.75" customHeight="1" x14ac:dyDescent="0.25">
      <c r="A57" s="90">
        <v>28</v>
      </c>
      <c r="B57" s="70"/>
      <c r="C57" s="91"/>
      <c r="D57" s="92">
        <v>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4"/>
      <c r="AJ57" s="103"/>
      <c r="AK57" s="103"/>
      <c r="AL57" s="53">
        <f t="shared" si="0"/>
        <v>0</v>
      </c>
      <c r="AM57" s="58">
        <f t="shared" si="1"/>
        <v>0</v>
      </c>
      <c r="AN57" s="52">
        <f t="shared" si="2"/>
        <v>0</v>
      </c>
    </row>
    <row r="58" spans="1:40" ht="26.25" customHeight="1" x14ac:dyDescent="0.25">
      <c r="A58" s="90">
        <v>29</v>
      </c>
      <c r="B58" s="70"/>
      <c r="C58" s="91"/>
      <c r="D58" s="92">
        <v>0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4"/>
      <c r="AJ58" s="103"/>
      <c r="AK58" s="103"/>
      <c r="AL58" s="53">
        <f t="shared" si="0"/>
        <v>0</v>
      </c>
      <c r="AM58" s="58">
        <f t="shared" si="1"/>
        <v>0</v>
      </c>
      <c r="AN58" s="52">
        <f t="shared" si="2"/>
        <v>0</v>
      </c>
    </row>
    <row r="59" spans="1:40" ht="30" customHeight="1" x14ac:dyDescent="0.25">
      <c r="A59" s="93">
        <v>30</v>
      </c>
      <c r="B59" s="70"/>
      <c r="C59" s="91"/>
      <c r="D59" s="9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4"/>
      <c r="AJ59" s="103"/>
      <c r="AK59" s="103"/>
      <c r="AL59" s="53">
        <f t="shared" si="0"/>
        <v>0</v>
      </c>
      <c r="AM59" s="58">
        <f t="shared" si="1"/>
        <v>0</v>
      </c>
      <c r="AN59" s="52">
        <f t="shared" si="2"/>
        <v>0</v>
      </c>
    </row>
    <row r="60" spans="1:40" ht="106.5" customHeight="1" x14ac:dyDescent="0.25">
      <c r="A60" s="94">
        <v>31</v>
      </c>
      <c r="B60" s="70" t="s">
        <v>157</v>
      </c>
      <c r="C60" s="95" t="s">
        <v>170</v>
      </c>
      <c r="D60" s="92">
        <v>784</v>
      </c>
      <c r="E60" s="103"/>
      <c r="F60" s="114">
        <v>1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/>
      <c r="AJ60" s="103"/>
      <c r="AK60" s="103"/>
      <c r="AL60" s="53">
        <f t="shared" si="0"/>
        <v>1</v>
      </c>
      <c r="AM60" s="58">
        <f t="shared" si="1"/>
        <v>784</v>
      </c>
      <c r="AN60" s="52">
        <f t="shared" si="2"/>
        <v>972.16</v>
      </c>
    </row>
    <row r="61" spans="1:40" ht="68.25" customHeight="1" x14ac:dyDescent="0.25">
      <c r="A61" s="96">
        <v>32</v>
      </c>
      <c r="B61" s="97" t="s">
        <v>136</v>
      </c>
      <c r="C61" s="98" t="s">
        <v>137</v>
      </c>
      <c r="D61" s="99">
        <v>24.5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14">
        <v>5</v>
      </c>
      <c r="AC61" s="103"/>
      <c r="AD61" s="103"/>
      <c r="AE61" s="103"/>
      <c r="AF61" s="103"/>
      <c r="AG61" s="103"/>
      <c r="AH61" s="103"/>
      <c r="AI61" s="104"/>
      <c r="AJ61" s="103"/>
      <c r="AK61" s="103"/>
      <c r="AL61" s="53">
        <f t="shared" si="0"/>
        <v>5</v>
      </c>
      <c r="AM61" s="58">
        <f t="shared" si="1"/>
        <v>122.5</v>
      </c>
      <c r="AN61" s="52">
        <f t="shared" si="2"/>
        <v>151.9</v>
      </c>
    </row>
    <row r="62" spans="1:40" ht="27" customHeight="1" x14ac:dyDescent="0.25">
      <c r="D62" s="60" t="s">
        <v>119</v>
      </c>
      <c r="E62" s="84">
        <f>D6*E6+D15*E15+D27*E27+D29*E29+D33*E33+D34*E34+D42*E42+D45*E45+D52*E52</f>
        <v>7014.5</v>
      </c>
      <c r="F62" s="84">
        <f>D30*F30+D60*F60</f>
        <v>1474</v>
      </c>
      <c r="G62" s="84">
        <f>D41*G41</f>
        <v>564</v>
      </c>
      <c r="H62" s="84">
        <f>D6*H6+D9*H9+D14*H14+D27*H27</f>
        <v>3093.5</v>
      </c>
      <c r="I62" s="84">
        <f>D7*I7+D8*I8</f>
        <v>725</v>
      </c>
      <c r="J62" s="84">
        <f>D27*J27</f>
        <v>575</v>
      </c>
      <c r="K62" s="84">
        <f>D18*K18+D33*K33</f>
        <v>660</v>
      </c>
      <c r="L62" s="84">
        <f>D10*L10+D13*L13</f>
        <v>402.5</v>
      </c>
      <c r="M62" s="84">
        <v>0</v>
      </c>
      <c r="N62" s="84">
        <v>0</v>
      </c>
      <c r="O62" s="84">
        <f>D3*O3+D10*O10+D15*O15+D17*O17+D30*O30</f>
        <v>1242</v>
      </c>
      <c r="P62" s="84">
        <f>D27*P27+D32*P32</f>
        <v>977.5</v>
      </c>
      <c r="Q62" s="85">
        <f>D9*Q9+D17*Q17+D20*Q20+D27*Q27+D28*Q28+D30*Q30+D38*Q38</f>
        <v>1800</v>
      </c>
      <c r="R62" s="84">
        <f>D34*R34+D36*R36</f>
        <v>2208</v>
      </c>
      <c r="S62" s="84">
        <v>0</v>
      </c>
      <c r="T62" s="84">
        <f>D4*T4+D6*T6+D9*T9+D10*T10+D14*T14+D17*T17+D19*T19+D20*T20+D26*T26+D27*T27+D30*T30+D32*T32+D33*T33+D34*T34+D36*T36+D38*T38+D47*T47+D56*T56</f>
        <v>10889.45</v>
      </c>
      <c r="U62" s="84">
        <f>D3*U3+D4*U4+D15*U15+D17*U17+D20*U20+D26*U26</f>
        <v>1598.5</v>
      </c>
      <c r="V62" s="84">
        <f>D5*V5+D15*V15+D19*V19+D26*V26+D27*V27</f>
        <v>2484</v>
      </c>
      <c r="W62" s="84">
        <v>0</v>
      </c>
      <c r="X62" s="84">
        <f>D26*X26+D30*X30</f>
        <v>736</v>
      </c>
      <c r="Y62" s="84">
        <v>0</v>
      </c>
      <c r="Z62" s="84">
        <f>D26*Z26</f>
        <v>92</v>
      </c>
      <c r="AA62" s="84">
        <v>0</v>
      </c>
      <c r="AB62" s="84">
        <f>D33*AB33+D61*AB61</f>
        <v>237.5</v>
      </c>
      <c r="AC62" s="84">
        <f>D26*AC26+D27*AC27</f>
        <v>713</v>
      </c>
      <c r="AD62" s="84">
        <v>0</v>
      </c>
      <c r="AE62" s="84">
        <v>0</v>
      </c>
      <c r="AF62" s="85">
        <f>D6*AF6+D9*AF9+D10*AF10+D15*AF15+D17*AF17+D20*AF20+D26*AF26+D27*AF27+D46*AF46+D48*AF48</f>
        <v>6051</v>
      </c>
      <c r="AG62" s="84">
        <v>0</v>
      </c>
      <c r="AH62" s="84">
        <v>0</v>
      </c>
      <c r="AI62" s="86">
        <f>D14*AI14+D22*AI22+D27*AI27+D32*AI32+D50*AI50</f>
        <v>5542.5</v>
      </c>
      <c r="AJ62" s="84">
        <v>0</v>
      </c>
      <c r="AK62" s="84">
        <f>D5*AK5+D9*AK9+D15*AK15+D25*AK25+D26*AK26+D27*AK27+D42*AK42+D44*AK44</f>
        <v>7569.5</v>
      </c>
      <c r="AL62" s="54">
        <f>SUM(E62:AK62)</f>
        <v>56649.45</v>
      </c>
      <c r="AM62" s="55">
        <f>SUM(AM3:AM61)</f>
        <v>56649.45</v>
      </c>
      <c r="AN62" s="75">
        <f>SUM(AN3:AN61)</f>
        <v>70245.317999999999</v>
      </c>
    </row>
    <row r="63" spans="1:40" ht="27" customHeight="1" x14ac:dyDescent="0.25">
      <c r="D63" s="60" t="s">
        <v>120</v>
      </c>
      <c r="E63" s="58">
        <v>8700</v>
      </c>
      <c r="F63" s="58">
        <v>2200</v>
      </c>
      <c r="G63" s="58">
        <v>700</v>
      </c>
      <c r="H63" s="58">
        <v>3852</v>
      </c>
      <c r="I63" s="58">
        <v>900</v>
      </c>
      <c r="J63" s="58">
        <v>713</v>
      </c>
      <c r="K63" s="58">
        <v>819</v>
      </c>
      <c r="L63" s="58">
        <v>500</v>
      </c>
      <c r="M63" s="58">
        <v>0</v>
      </c>
      <c r="N63" s="58">
        <v>0</v>
      </c>
      <c r="O63" s="58">
        <v>1571</v>
      </c>
      <c r="P63" s="58">
        <v>1250</v>
      </c>
      <c r="Q63" s="58">
        <v>2550.19</v>
      </c>
      <c r="R63" s="58">
        <v>2750</v>
      </c>
      <c r="S63" s="58">
        <v>0</v>
      </c>
      <c r="T63" s="58">
        <v>13630.95</v>
      </c>
      <c r="U63" s="58">
        <v>2000</v>
      </c>
      <c r="V63" s="58">
        <v>3080.16</v>
      </c>
      <c r="W63" s="58">
        <v>0</v>
      </c>
      <c r="X63" s="58">
        <v>950</v>
      </c>
      <c r="Y63" s="58">
        <v>0</v>
      </c>
      <c r="Z63" s="58">
        <v>114.08</v>
      </c>
      <c r="AA63" s="58">
        <v>0</v>
      </c>
      <c r="AB63" s="58">
        <v>325</v>
      </c>
      <c r="AC63" s="58">
        <v>885</v>
      </c>
      <c r="AD63" s="58">
        <v>0</v>
      </c>
      <c r="AE63" s="58">
        <v>0</v>
      </c>
      <c r="AF63" s="58">
        <v>7150</v>
      </c>
      <c r="AG63" s="58">
        <v>0</v>
      </c>
      <c r="AH63" s="58">
        <v>0</v>
      </c>
      <c r="AI63" s="59">
        <v>6885</v>
      </c>
      <c r="AJ63" s="58">
        <v>0</v>
      </c>
      <c r="AK63" s="58">
        <v>9450</v>
      </c>
      <c r="AL63" s="54">
        <f>SUM(E63:AK63)</f>
        <v>70975.38</v>
      </c>
      <c r="AM63" s="55">
        <v>0</v>
      </c>
      <c r="AN63" s="76">
        <v>0</v>
      </c>
    </row>
    <row r="64" spans="1:40" ht="27" customHeight="1" x14ac:dyDescent="0.25">
      <c r="D64" s="60" t="s">
        <v>121</v>
      </c>
      <c r="E64" s="58">
        <f t="shared" ref="E64:L64" si="3">E62</f>
        <v>7014.5</v>
      </c>
      <c r="F64" s="58">
        <f t="shared" si="3"/>
        <v>1474</v>
      </c>
      <c r="G64" s="54">
        <f t="shared" si="3"/>
        <v>564</v>
      </c>
      <c r="H64" s="58">
        <f t="shared" si="3"/>
        <v>3093.5</v>
      </c>
      <c r="I64" s="58">
        <f t="shared" si="3"/>
        <v>725</v>
      </c>
      <c r="J64" s="58">
        <f t="shared" si="3"/>
        <v>575</v>
      </c>
      <c r="K64" s="54">
        <f t="shared" si="3"/>
        <v>660</v>
      </c>
      <c r="L64" s="54">
        <f t="shared" si="3"/>
        <v>402.5</v>
      </c>
      <c r="M64" s="54">
        <f>D3*M3+D4*M4+D5*M5+D6*M6+D7*M7+D8*M8+D9*M9+D10*M10+D11*M11+D12*M12+D13*M13+D14*M14+D15*M15+D16*M16+D17*M17+D18*M18+D19*M19+D20*M20+D21*M21+D22*M22+D23*M23+D25*M25+D26*M26+D27*M27+D28*M28+D29*M29+D30*M30+D31*M31+D32*M32+D33*M33+D34*M34+D35*M35+D36*M36+D37*M37+D38*M38+D39*M39+D40*M40+D41*M41+D42*M42+D43*M43+D44*M44+D46*M46+D47*M47+D48*M48+D49*M49+D51*M51+D52*M52+D53*M53+D54*M54+D55*M55</f>
        <v>0</v>
      </c>
      <c r="N64" s="54">
        <f>D3*N3+D4*N4+D5*N5+D6*N6+D7*N7+D8*N8+D9*N9+D10*N10+D11*N11+D12*N12+D13*N13+D14*N14+D15*N15+D16*N16+D17*N17+D18*N18+D19*N19+D20*N20+D21*N21+D22*N22+D23*N23+D25*N25+D26*N26+D27*N27+D28*N28+D29*N29+D30*N30+D31*N31+D32*N32+D33*N33+D34*N34+D35*N35+D36*N36+D37*N37+D38*N38+D39*N39+D40*N40+D41*N41+D42*N42+D43*N43+D44*N44+D46*N46+D47*N47+D48*N48+D49*N49+D51*N51+D52*N52+D53*N53+D54*N54+D55*N55</f>
        <v>0</v>
      </c>
      <c r="O64" s="54">
        <f>O62</f>
        <v>1242</v>
      </c>
      <c r="P64" s="58">
        <f>P62</f>
        <v>977.5</v>
      </c>
      <c r="Q64" s="58">
        <f>Q62</f>
        <v>1800</v>
      </c>
      <c r="R64" s="54">
        <f>R62</f>
        <v>2208</v>
      </c>
      <c r="S64" s="54">
        <f>D3*S3+D4*S4+D5*S5+D6*S6+D7*S7+D8*S8+D9*S9+D10*S10+D11*S11+D12*S12+D13*S13+D14*S14+D15*S15+D16*S16+D17*S17+D18*S18+D19*S19+D20*S20+D21*S21+D22*S22+D23*S23+D25*S25+D26*S26+D27*S27+D28*S28+D29*S29+D30*S30+D31*S31+D32*S32+D33*S33+D34*S34+D35*S35+D36*S36+D37*S37+D38*S38+D39*S39+D40*S40+D41*S41+D42*S42+D43*S43+D44*S44+D46*S46+D47*S47+D48*S48+D49*S49+D51*S51+D52*S52+D53*S53+D54*S54+D55*S55</f>
        <v>0</v>
      </c>
      <c r="T64" s="58">
        <f>T62</f>
        <v>10889.45</v>
      </c>
      <c r="U64" s="58">
        <f>U62</f>
        <v>1598.5</v>
      </c>
      <c r="V64" s="58">
        <f>V62</f>
        <v>2484</v>
      </c>
      <c r="W64" s="54">
        <f>D3*W3+D4*W4+D5*W5+D6*W6+D7*W7+D8*W8+D9*W9+D10*W10+D11*W11+D12*W12+D13*W13+D14*W14+D15*W15+D16*W16+D17*W17+D18*W18+D19*W19+D20*W20+D21*W21+D22*W22+D23*W23+D25*W25+D26*W26+D27*W27+D28*W28+D29*W29+D30*W30+D31*W31+D32*W32+D33*W33+D34*W34+D35*W35+D36*W36+D37*W37+D38*W38+D39*W39+D40*W40+D41*W41+D42*W42+D43*W43+D44*W44+D46*W46+D47*W47+D48*W48+D49*W49+D51*W51+D52*W52+D53*W53+D54*W54+D55*W55</f>
        <v>0</v>
      </c>
      <c r="X64" s="54">
        <f>X62</f>
        <v>736</v>
      </c>
      <c r="Y64" s="54">
        <f>Y62</f>
        <v>0</v>
      </c>
      <c r="Z64" s="54">
        <f>Z62</f>
        <v>92</v>
      </c>
      <c r="AA64" s="54">
        <f t="shared" ref="AA64:AK64" si="4">AA62</f>
        <v>0</v>
      </c>
      <c r="AB64" s="54">
        <f t="shared" si="4"/>
        <v>237.5</v>
      </c>
      <c r="AC64" s="54">
        <f t="shared" si="4"/>
        <v>713</v>
      </c>
      <c r="AD64" s="54">
        <f t="shared" si="4"/>
        <v>0</v>
      </c>
      <c r="AE64" s="54">
        <f t="shared" si="4"/>
        <v>0</v>
      </c>
      <c r="AF64" s="54">
        <f t="shared" si="4"/>
        <v>6051</v>
      </c>
      <c r="AG64" s="54">
        <f t="shared" si="4"/>
        <v>0</v>
      </c>
      <c r="AH64" s="54">
        <f t="shared" si="4"/>
        <v>0</v>
      </c>
      <c r="AI64" s="54">
        <f t="shared" si="4"/>
        <v>5542.5</v>
      </c>
      <c r="AJ64" s="54">
        <f t="shared" si="4"/>
        <v>0</v>
      </c>
      <c r="AK64" s="54">
        <f t="shared" si="4"/>
        <v>7569.5</v>
      </c>
      <c r="AL64" s="54">
        <f>SUM(E64:AK64)</f>
        <v>56649.45</v>
      </c>
      <c r="AM64" s="54">
        <v>0</v>
      </c>
      <c r="AN64" s="81">
        <v>0</v>
      </c>
    </row>
    <row r="65" spans="4:40" s="77" customFormat="1" x14ac:dyDescent="0.25">
      <c r="D65" s="78" t="s">
        <v>122</v>
      </c>
      <c r="E65" s="79">
        <f>E64*1.24</f>
        <v>8697.98</v>
      </c>
      <c r="F65" s="79">
        <f>F64*1.24</f>
        <v>1827.76</v>
      </c>
      <c r="G65" s="79">
        <f t="shared" ref="G65:AK65" si="5">G64*1.24</f>
        <v>699.36</v>
      </c>
      <c r="H65" s="79">
        <f t="shared" si="5"/>
        <v>3835.94</v>
      </c>
      <c r="I65" s="79">
        <f t="shared" si="5"/>
        <v>899</v>
      </c>
      <c r="J65" s="79">
        <f t="shared" si="5"/>
        <v>713</v>
      </c>
      <c r="K65" s="79">
        <f t="shared" si="5"/>
        <v>818.4</v>
      </c>
      <c r="L65" s="79">
        <f t="shared" si="5"/>
        <v>499.1</v>
      </c>
      <c r="M65" s="79">
        <f t="shared" si="5"/>
        <v>0</v>
      </c>
      <c r="N65" s="79">
        <f t="shared" si="5"/>
        <v>0</v>
      </c>
      <c r="O65" s="79">
        <f t="shared" si="5"/>
        <v>1540.08</v>
      </c>
      <c r="P65" s="79">
        <f t="shared" si="5"/>
        <v>1212.0999999999999</v>
      </c>
      <c r="Q65" s="131">
        <f>Q64*1.24</f>
        <v>2232</v>
      </c>
      <c r="R65" s="79">
        <f t="shared" si="5"/>
        <v>2737.92</v>
      </c>
      <c r="S65" s="79">
        <f t="shared" si="5"/>
        <v>0</v>
      </c>
      <c r="T65" s="79">
        <f t="shared" si="5"/>
        <v>13502.918000000001</v>
      </c>
      <c r="U65" s="79">
        <v>1982.14</v>
      </c>
      <c r="V65" s="79">
        <f t="shared" si="5"/>
        <v>3080.16</v>
      </c>
      <c r="W65" s="79">
        <f t="shared" si="5"/>
        <v>0</v>
      </c>
      <c r="X65" s="79">
        <f t="shared" si="5"/>
        <v>912.64</v>
      </c>
      <c r="Y65" s="79">
        <f t="shared" si="5"/>
        <v>0</v>
      </c>
      <c r="Z65" s="79">
        <f t="shared" si="5"/>
        <v>114.08</v>
      </c>
      <c r="AA65" s="79">
        <f t="shared" si="5"/>
        <v>0</v>
      </c>
      <c r="AB65" s="79">
        <f t="shared" si="5"/>
        <v>294.5</v>
      </c>
      <c r="AC65" s="79">
        <f t="shared" si="5"/>
        <v>884.12</v>
      </c>
      <c r="AD65" s="79">
        <f t="shared" si="5"/>
        <v>0</v>
      </c>
      <c r="AE65" s="79">
        <f t="shared" si="5"/>
        <v>0</v>
      </c>
      <c r="AF65" s="79">
        <f>AF64*1.24</f>
        <v>7503.24</v>
      </c>
      <c r="AG65" s="79">
        <f t="shared" si="5"/>
        <v>0</v>
      </c>
      <c r="AH65" s="79">
        <f t="shared" si="5"/>
        <v>0</v>
      </c>
      <c r="AI65" s="79">
        <f>AI64*1.24</f>
        <v>6872.7</v>
      </c>
      <c r="AJ65" s="79">
        <f t="shared" si="5"/>
        <v>0</v>
      </c>
      <c r="AK65" s="79">
        <f t="shared" si="5"/>
        <v>9386.18</v>
      </c>
      <c r="AL65" s="80">
        <f>SUM(E65:AK65)</f>
        <v>70245.317999999999</v>
      </c>
      <c r="AM65" s="54">
        <v>0</v>
      </c>
      <c r="AN65" s="81">
        <v>0</v>
      </c>
    </row>
    <row r="66" spans="4:40" x14ac:dyDescent="0.25">
      <c r="D66" s="61" t="s">
        <v>123</v>
      </c>
      <c r="E66" s="54">
        <f>E63-E65</f>
        <v>2.0200000000004366</v>
      </c>
      <c r="F66" s="54">
        <f t="shared" ref="F66:AL66" si="6">F63-F65</f>
        <v>372.24</v>
      </c>
      <c r="G66" s="54">
        <f t="shared" si="6"/>
        <v>0.63999999999998636</v>
      </c>
      <c r="H66" s="54">
        <f t="shared" si="6"/>
        <v>16.059999999999945</v>
      </c>
      <c r="I66" s="54">
        <f t="shared" si="6"/>
        <v>1</v>
      </c>
      <c r="J66" s="54">
        <f t="shared" si="6"/>
        <v>0</v>
      </c>
      <c r="K66" s="54">
        <f t="shared" si="6"/>
        <v>0.60000000000002274</v>
      </c>
      <c r="L66" s="54">
        <f t="shared" si="6"/>
        <v>0.89999999999997726</v>
      </c>
      <c r="M66" s="54">
        <f t="shared" si="6"/>
        <v>0</v>
      </c>
      <c r="N66" s="54">
        <f t="shared" si="6"/>
        <v>0</v>
      </c>
      <c r="O66" s="54">
        <f t="shared" si="6"/>
        <v>30.920000000000073</v>
      </c>
      <c r="P66" s="54">
        <f t="shared" si="6"/>
        <v>37.900000000000091</v>
      </c>
      <c r="Q66" s="54">
        <f t="shared" si="6"/>
        <v>318.19000000000005</v>
      </c>
      <c r="R66" s="54">
        <f t="shared" si="6"/>
        <v>12.079999999999927</v>
      </c>
      <c r="S66" s="54">
        <f t="shared" si="6"/>
        <v>0</v>
      </c>
      <c r="T66" s="54">
        <f t="shared" si="6"/>
        <v>128.03199999999924</v>
      </c>
      <c r="U66" s="54">
        <f t="shared" si="6"/>
        <v>17.8599999999999</v>
      </c>
      <c r="V66" s="54">
        <f t="shared" si="6"/>
        <v>0</v>
      </c>
      <c r="W66" s="54">
        <f t="shared" si="6"/>
        <v>0</v>
      </c>
      <c r="X66" s="54">
        <f t="shared" si="6"/>
        <v>37.360000000000014</v>
      </c>
      <c r="Y66" s="54">
        <f t="shared" si="6"/>
        <v>0</v>
      </c>
      <c r="Z66" s="54">
        <f t="shared" si="6"/>
        <v>0</v>
      </c>
      <c r="AA66" s="54">
        <f t="shared" si="6"/>
        <v>0</v>
      </c>
      <c r="AB66" s="54">
        <f t="shared" si="6"/>
        <v>30.5</v>
      </c>
      <c r="AC66" s="54">
        <f t="shared" si="6"/>
        <v>0.87999999999999545</v>
      </c>
      <c r="AD66" s="54">
        <f t="shared" si="6"/>
        <v>0</v>
      </c>
      <c r="AE66" s="54">
        <f t="shared" si="6"/>
        <v>0</v>
      </c>
      <c r="AF66" s="130">
        <f t="shared" si="6"/>
        <v>-353.23999999999978</v>
      </c>
      <c r="AG66" s="54">
        <f t="shared" si="6"/>
        <v>0</v>
      </c>
      <c r="AH66" s="54">
        <f t="shared" si="6"/>
        <v>0</v>
      </c>
      <c r="AI66" s="54">
        <f t="shared" si="6"/>
        <v>12.300000000000182</v>
      </c>
      <c r="AJ66" s="54">
        <f t="shared" si="6"/>
        <v>0</v>
      </c>
      <c r="AK66" s="54">
        <f t="shared" si="6"/>
        <v>63.819999999999709</v>
      </c>
      <c r="AL66" s="54">
        <f>AL63-AL65</f>
        <v>730.06200000000536</v>
      </c>
      <c r="AM66" s="54">
        <v>0</v>
      </c>
      <c r="AN66" s="81">
        <v>0</v>
      </c>
    </row>
  </sheetData>
  <mergeCells count="5">
    <mergeCell ref="B2:C2"/>
    <mergeCell ref="B3:B4"/>
    <mergeCell ref="B10:B13"/>
    <mergeCell ref="B18:B20"/>
    <mergeCell ref="B22:B25"/>
  </mergeCells>
  <pageMargins left="0.7" right="0.7" top="0.75" bottom="0.75" header="0.3" footer="0.3"/>
  <pageSetup paperSize="8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ΔΜΕΕ</dc:creator>
  <cp:lastModifiedBy>user</cp:lastModifiedBy>
  <cp:lastPrinted>2022-06-29T05:34:19Z</cp:lastPrinted>
  <dcterms:created xsi:type="dcterms:W3CDTF">2021-07-29T10:23:28Z</dcterms:created>
  <dcterms:modified xsi:type="dcterms:W3CDTF">2023-11-13T07:17:16Z</dcterms:modified>
</cp:coreProperties>
</file>